
<file path=[Content_Types].xml><?xml version="1.0" encoding="utf-8"?>
<Types xmlns="http://schemas.openxmlformats.org/package/2006/content-types">
  <Default Extension="bin" ContentType="application/vnd.openxmlformats-officedocument.spreadsheetml.printerSettings"/>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4.xml" ContentType="application/vnd.openxmlformats-officedocument.drawing+xml"/>
  <Override PartName="/xl/pivotTables/pivotTable10.xml" ContentType="application/vnd.openxmlformats-officedocument.spreadsheetml.pivotTable+xml"/>
  <Override PartName="/xl/drawings/drawing5.xml" ContentType="application/vnd.openxmlformats-officedocument.drawing+xml"/>
  <Override PartName="/xl/slicers/slicer1.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1.xml" ContentType="application/vnd.openxmlformats-officedocument.spreadsheetml.pivotTable+xml"/>
  <Override PartName="/xl/drawings/drawing6.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7.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charts/chartEx1.xml" ContentType="application/vnd.ms-office.chartex+xml"/>
  <Override PartName="/xl/charts/chartEx2.xml" ContentType="application/vnd.ms-office.chartex+xml"/>
  <Override PartName="/xl/charts/colors80.xml" ContentType="application/vnd.ms-office.chartcolorstyle+xml"/>
  <Override PartName="/xl/charts/style80.xml" ContentType="application/vnd.ms-office.chartstyle+xml"/>
  <Override PartName="/xl/charts/colors180.xml" ContentType="application/vnd.ms-office.chartcolorstyle+xml"/>
  <Override PartName="/xl/charts/style180.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hidePivotFieldList="1"/>
  <mc:AlternateContent xmlns:mc="http://schemas.openxmlformats.org/markup-compatibility/2006">
    <mc:Choice Requires="x15">
      <x15ac:absPath xmlns:x15ac="http://schemas.microsoft.com/office/spreadsheetml/2010/11/ac" url="C:\Users\Admin\Downloads\"/>
    </mc:Choice>
  </mc:AlternateContent>
  <bookViews>
    <workbookView xWindow="0" yWindow="0" windowWidth="20490" windowHeight="7650" firstSheet="3" activeTab="8"/>
  </bookViews>
  <sheets>
    <sheet name="Data" sheetId="2" r:id="rId1"/>
    <sheet name="top 10 employee" sheetId="3" r:id="rId2"/>
    <sheet name="Trends in sales &amp; profit" sheetId="4" r:id="rId3"/>
    <sheet name="KPI" sheetId="11" r:id="rId4"/>
    <sheet name="KPI YOY" sheetId="13" r:id="rId5"/>
    <sheet name="state vs sale" sheetId="10" r:id="rId6"/>
    <sheet name="Employee &amp; targets" sheetId="7" r:id="rId7"/>
    <sheet name="seasonal trends" sheetId="8" r:id="rId8"/>
    <sheet name="Dashboard" sheetId="14" r:id="rId9"/>
  </sheets>
  <definedNames>
    <definedName name="_xlchart.v5.0" hidden="1">'state vs sale'!$E$3</definedName>
    <definedName name="_xlchart.v5.1" hidden="1">'state vs sale'!$E$4:$E$22</definedName>
    <definedName name="_xlchart.v5.2" hidden="1">'state vs sale'!$F$3</definedName>
    <definedName name="_xlchart.v5.3" hidden="1">'state vs sale'!$F$4:$F$22</definedName>
    <definedName name="_xlchart.v5.4" hidden="1">'state vs sale'!$E$3</definedName>
    <definedName name="_xlchart.v5.5" hidden="1">'state vs sale'!$E$4:$E$22</definedName>
    <definedName name="_xlchart.v5.6" hidden="1">'state vs sale'!$F$3</definedName>
    <definedName name="_xlchart.v5.7" hidden="1">'state vs sale'!$F$4:$F$22</definedName>
    <definedName name="Slicer_Month">#N/A</definedName>
    <definedName name="Slicer_State">#N/A</definedName>
    <definedName name="Slicer_Year">#N/A</definedName>
  </definedNames>
  <calcPr calcId="191029"/>
  <pivotCaches>
    <pivotCache cacheId="0" r:id="rId10"/>
  </pivotCaches>
  <extLst>
    <ext xmlns:x14="http://schemas.microsoft.com/office/spreadsheetml/2009/9/main" uri="{BBE1A952-AA13-448e-AADC-164F8A28A991}">
      <x14:slicerCaches>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5" i="10" l="1"/>
  <c r="E6" i="10"/>
  <c r="E7" i="10"/>
  <c r="E8" i="10"/>
  <c r="E9" i="10"/>
  <c r="E10" i="10"/>
  <c r="E11" i="10"/>
  <c r="E12" i="10"/>
  <c r="E13" i="10"/>
  <c r="E14" i="10"/>
  <c r="E15" i="10"/>
  <c r="E16" i="10"/>
  <c r="E17" i="10"/>
  <c r="E18" i="10"/>
  <c r="E19" i="10"/>
  <c r="E20" i="10"/>
  <c r="E21" i="10"/>
  <c r="E22" i="10"/>
  <c r="E4" i="10"/>
  <c r="F11" i="7"/>
  <c r="F12" i="7"/>
  <c r="F13" i="7"/>
  <c r="F14" i="7"/>
  <c r="F15" i="7"/>
  <c r="F10" i="7"/>
  <c r="I10" i="13"/>
  <c r="E17" i="11"/>
  <c r="F11" i="10"/>
  <c r="B17" i="11"/>
  <c r="F15" i="10"/>
  <c r="F10" i="10"/>
  <c r="F9" i="10"/>
  <c r="G12" i="7"/>
  <c r="G14" i="7"/>
  <c r="G10" i="13"/>
  <c r="F13" i="10"/>
  <c r="F4" i="10"/>
  <c r="F17" i="10"/>
  <c r="K17" i="11"/>
  <c r="F12" i="10"/>
  <c r="F19" i="10"/>
  <c r="G10" i="7"/>
  <c r="G13" i="7"/>
  <c r="H10" i="13"/>
  <c r="F20" i="10"/>
  <c r="F16" i="10"/>
  <c r="F6" i="10"/>
  <c r="F5" i="10"/>
  <c r="F8" i="10"/>
  <c r="F14" i="10"/>
  <c r="G15" i="7"/>
  <c r="J10" i="13"/>
  <c r="K10" i="13"/>
  <c r="F18" i="10"/>
  <c r="N17" i="11"/>
  <c r="F22" i="10"/>
  <c r="F21" i="10"/>
  <c r="H17" i="11"/>
  <c r="F7" i="10"/>
  <c r="G11" i="7"/>
</calcChain>
</file>

<file path=xl/sharedStrings.xml><?xml version="1.0" encoding="utf-8"?>
<sst xmlns="http://schemas.openxmlformats.org/spreadsheetml/2006/main" count="4680" uniqueCount="952">
  <si>
    <t>Order ID</t>
  </si>
  <si>
    <t>Order Date</t>
  </si>
  <si>
    <t>State</t>
  </si>
  <si>
    <t>City</t>
  </si>
  <si>
    <t>B-25601</t>
  </si>
  <si>
    <t>Bharat</t>
  </si>
  <si>
    <t>Gujarat</t>
  </si>
  <si>
    <t>Ahmedabad</t>
  </si>
  <si>
    <t>B-25602</t>
  </si>
  <si>
    <t>Pearl</t>
  </si>
  <si>
    <t>Maharashtra</t>
  </si>
  <si>
    <t>Pune</t>
  </si>
  <si>
    <t>B-25603</t>
  </si>
  <si>
    <t>Jahan</t>
  </si>
  <si>
    <t>Madhya Pradesh</t>
  </si>
  <si>
    <t>Bhopal</t>
  </si>
  <si>
    <t>B-25604</t>
  </si>
  <si>
    <t>Divsha</t>
  </si>
  <si>
    <t>Rajasthan</t>
  </si>
  <si>
    <t>Jaipur</t>
  </si>
  <si>
    <t>B-25605</t>
  </si>
  <si>
    <t>Kasheen</t>
  </si>
  <si>
    <t>West Bengal</t>
  </si>
  <si>
    <t>Kolkata</t>
  </si>
  <si>
    <t>B-25606</t>
  </si>
  <si>
    <t>Hazel</t>
  </si>
  <si>
    <t>Karnataka</t>
  </si>
  <si>
    <t>Bangalore</t>
  </si>
  <si>
    <t>B-25607</t>
  </si>
  <si>
    <t>Sonakshi</t>
  </si>
  <si>
    <t>Jammu and Kashmir</t>
  </si>
  <si>
    <t>Kashmir</t>
  </si>
  <si>
    <t>B-25608</t>
  </si>
  <si>
    <t>Aarushi</t>
  </si>
  <si>
    <t>Tamil Nadu</t>
  </si>
  <si>
    <t>Chennai</t>
  </si>
  <si>
    <t>B-25609</t>
  </si>
  <si>
    <t>Jitesh</t>
  </si>
  <si>
    <t>Uttar Pradesh</t>
  </si>
  <si>
    <t>Lucknow</t>
  </si>
  <si>
    <t>B-25610</t>
  </si>
  <si>
    <t>Yogesh</t>
  </si>
  <si>
    <t>Bihar</t>
  </si>
  <si>
    <t>Patna</t>
  </si>
  <si>
    <t>B-25611</t>
  </si>
  <si>
    <t>Anita</t>
  </si>
  <si>
    <t xml:space="preserve">Kerala </t>
  </si>
  <si>
    <t>Thiruvananthapuram</t>
  </si>
  <si>
    <t>B-25612</t>
  </si>
  <si>
    <t>Shrichand</t>
  </si>
  <si>
    <t>Punjab</t>
  </si>
  <si>
    <t>Chandigarh</t>
  </si>
  <si>
    <t>B-25613</t>
  </si>
  <si>
    <t>Mukesh</t>
  </si>
  <si>
    <t>Haryana</t>
  </si>
  <si>
    <t>B-25614</t>
  </si>
  <si>
    <t>Vandana</t>
  </si>
  <si>
    <t>Himachal Pradesh</t>
  </si>
  <si>
    <t>Simla</t>
  </si>
  <si>
    <t>B-25615</t>
  </si>
  <si>
    <t>Bhavna</t>
  </si>
  <si>
    <t>Sikkim</t>
  </si>
  <si>
    <t>Gangtok</t>
  </si>
  <si>
    <t>B-25616</t>
  </si>
  <si>
    <t>Kanak</t>
  </si>
  <si>
    <t>Goa</t>
  </si>
  <si>
    <t>B-25617</t>
  </si>
  <si>
    <t>Sagar</t>
  </si>
  <si>
    <t>Nagaland</t>
  </si>
  <si>
    <t>Kohima</t>
  </si>
  <si>
    <t>B-25618</t>
  </si>
  <si>
    <t>Manju</t>
  </si>
  <si>
    <t>Andhra Pradesh</t>
  </si>
  <si>
    <t>Hyderabad</t>
  </si>
  <si>
    <t>B-25619</t>
  </si>
  <si>
    <t>Ramesh</t>
  </si>
  <si>
    <t>B-25620</t>
  </si>
  <si>
    <t>Sarita</t>
  </si>
  <si>
    <t>B-25621</t>
  </si>
  <si>
    <t>Deepak</t>
  </si>
  <si>
    <t>B-25622</t>
  </si>
  <si>
    <t>Monisha</t>
  </si>
  <si>
    <t>B-25623</t>
  </si>
  <si>
    <t>Atharv</t>
  </si>
  <si>
    <t>B-25624</t>
  </si>
  <si>
    <t>Vini</t>
  </si>
  <si>
    <t>B-25625</t>
  </si>
  <si>
    <t>Pinky</t>
  </si>
  <si>
    <t>B-25626</t>
  </si>
  <si>
    <t>Bhishm</t>
  </si>
  <si>
    <t>Mumbai</t>
  </si>
  <si>
    <t>B-25627</t>
  </si>
  <si>
    <t>Hitika</t>
  </si>
  <si>
    <t>Indore</t>
  </si>
  <si>
    <t>B-25628</t>
  </si>
  <si>
    <t>Pooja</t>
  </si>
  <si>
    <t>B-25629</t>
  </si>
  <si>
    <t>Hemant</t>
  </si>
  <si>
    <t>B-25630</t>
  </si>
  <si>
    <t>Sahil</t>
  </si>
  <si>
    <t>B-25631</t>
  </si>
  <si>
    <t>Ritu</t>
  </si>
  <si>
    <t>B-25632</t>
  </si>
  <si>
    <t>Manish</t>
  </si>
  <si>
    <t>B-25633</t>
  </si>
  <si>
    <t>Amit</t>
  </si>
  <si>
    <t>B-25634</t>
  </si>
  <si>
    <t>Sanjay</t>
  </si>
  <si>
    <t>B-25635</t>
  </si>
  <si>
    <t>Nidhi</t>
  </si>
  <si>
    <t>B-25636</t>
  </si>
  <si>
    <t>Nishi</t>
  </si>
  <si>
    <t>B-25637</t>
  </si>
  <si>
    <t>Ashmi</t>
  </si>
  <si>
    <t>B-25638</t>
  </si>
  <si>
    <t>Parth</t>
  </si>
  <si>
    <t>B-25639</t>
  </si>
  <si>
    <t>Lisha</t>
  </si>
  <si>
    <t>B-25640</t>
  </si>
  <si>
    <t>Paridhi</t>
  </si>
  <si>
    <t>B-25641</t>
  </si>
  <si>
    <t>Parishi</t>
  </si>
  <si>
    <t>B-25642</t>
  </si>
  <si>
    <t>Ajay</t>
  </si>
  <si>
    <t>B-25643</t>
  </si>
  <si>
    <t>Kirti</t>
  </si>
  <si>
    <t>B-25644</t>
  </si>
  <si>
    <t>Mayank</t>
  </si>
  <si>
    <t>B-25645</t>
  </si>
  <si>
    <t>Yaanvi</t>
  </si>
  <si>
    <t>B-25646</t>
  </si>
  <si>
    <t>Sonal</t>
  </si>
  <si>
    <t>B-25647</t>
  </si>
  <si>
    <t>Sharda</t>
  </si>
  <si>
    <t>B-25648</t>
  </si>
  <si>
    <t>Aditya</t>
  </si>
  <si>
    <t>B-25649</t>
  </si>
  <si>
    <t>Rachna</t>
  </si>
  <si>
    <t>B-25650</t>
  </si>
  <si>
    <t>Chirag</t>
  </si>
  <si>
    <t>B-25651</t>
  </si>
  <si>
    <t>Anurag</t>
  </si>
  <si>
    <t>B-25652</t>
  </si>
  <si>
    <t>Tushina</t>
  </si>
  <si>
    <t>B-25653</t>
  </si>
  <si>
    <t>Farah</t>
  </si>
  <si>
    <t>B-25654</t>
  </si>
  <si>
    <t>Sabah</t>
  </si>
  <si>
    <t>B-25655</t>
  </si>
  <si>
    <t>Nida</t>
  </si>
  <si>
    <t>B-25656</t>
  </si>
  <si>
    <t>Priyanka</t>
  </si>
  <si>
    <t>B-25657</t>
  </si>
  <si>
    <t>Tulika</t>
  </si>
  <si>
    <t>B-25658</t>
  </si>
  <si>
    <t>Shefali</t>
  </si>
  <si>
    <t>B-25659</t>
  </si>
  <si>
    <t>Sanskriti</t>
  </si>
  <si>
    <t>B-25660</t>
  </si>
  <si>
    <t>Shruti</t>
  </si>
  <si>
    <t>B-25661</t>
  </si>
  <si>
    <t>Subhashree</t>
  </si>
  <si>
    <t>B-25662</t>
  </si>
  <si>
    <t>Sweta</t>
  </si>
  <si>
    <t>B-25663</t>
  </si>
  <si>
    <t>Pournamasi</t>
  </si>
  <si>
    <t>B-25664</t>
  </si>
  <si>
    <t>Pratyusmita</t>
  </si>
  <si>
    <t>B-25665</t>
  </si>
  <si>
    <t>Chayanika</t>
  </si>
  <si>
    <t>B-25666</t>
  </si>
  <si>
    <t>Tanvi</t>
  </si>
  <si>
    <t>B-25667</t>
  </si>
  <si>
    <t>Anjali</t>
  </si>
  <si>
    <t>B-25668</t>
  </si>
  <si>
    <t>Rhea</t>
  </si>
  <si>
    <t>B-25669</t>
  </si>
  <si>
    <t>Piyali</t>
  </si>
  <si>
    <t>B-25670</t>
  </si>
  <si>
    <t>Charika</t>
  </si>
  <si>
    <t>B-25671</t>
  </si>
  <si>
    <t>Mitali</t>
  </si>
  <si>
    <t>B-25672</t>
  </si>
  <si>
    <t>Akanksha</t>
  </si>
  <si>
    <t>B-25673</t>
  </si>
  <si>
    <t>Arsheen</t>
  </si>
  <si>
    <t>B-25674</t>
  </si>
  <si>
    <t>Mahima</t>
  </si>
  <si>
    <t>B-25675</t>
  </si>
  <si>
    <t>Shreya</t>
  </si>
  <si>
    <t>B-25676</t>
  </si>
  <si>
    <t>Chandni</t>
  </si>
  <si>
    <t>B-25677</t>
  </si>
  <si>
    <t>Ekta</t>
  </si>
  <si>
    <t>B-25678</t>
  </si>
  <si>
    <t>Bathina</t>
  </si>
  <si>
    <t>B-25679</t>
  </si>
  <si>
    <t>Avni</t>
  </si>
  <si>
    <t>B-25680</t>
  </si>
  <si>
    <t>Aayushi</t>
  </si>
  <si>
    <t>B-25681</t>
  </si>
  <si>
    <t>Bhawna</t>
  </si>
  <si>
    <t>B-25682</t>
  </si>
  <si>
    <t>Krutika</t>
  </si>
  <si>
    <t>B-25683</t>
  </si>
  <si>
    <t>B-25684</t>
  </si>
  <si>
    <t>Samiksha</t>
  </si>
  <si>
    <t>B-25685</t>
  </si>
  <si>
    <t>Sheetal</t>
  </si>
  <si>
    <t>B-25686</t>
  </si>
  <si>
    <t>B-25687</t>
  </si>
  <si>
    <t>Sanjna</t>
  </si>
  <si>
    <t>B-25688</t>
  </si>
  <si>
    <t>Swetha</t>
  </si>
  <si>
    <t>B-25689</t>
  </si>
  <si>
    <t>Bhaggyasree</t>
  </si>
  <si>
    <t>B-25690</t>
  </si>
  <si>
    <t>Gunjan</t>
  </si>
  <si>
    <t>B-25691</t>
  </si>
  <si>
    <t>Akancha</t>
  </si>
  <si>
    <t>B-25692</t>
  </si>
  <si>
    <t>Rashmi</t>
  </si>
  <si>
    <t>B-25693</t>
  </si>
  <si>
    <t>Parna</t>
  </si>
  <si>
    <t>B-25694</t>
  </si>
  <si>
    <t>Subhasmita</t>
  </si>
  <si>
    <t>B-25695</t>
  </si>
  <si>
    <t>Suhani</t>
  </si>
  <si>
    <t>B-25696</t>
  </si>
  <si>
    <t>Noopur</t>
  </si>
  <si>
    <t>B-25697</t>
  </si>
  <si>
    <t>Vijay</t>
  </si>
  <si>
    <t>B-25698</t>
  </si>
  <si>
    <t>Amisha</t>
  </si>
  <si>
    <t>B-25699</t>
  </si>
  <si>
    <t>Kritika</t>
  </si>
  <si>
    <t>B-25700</t>
  </si>
  <si>
    <t>Shubhi</t>
  </si>
  <si>
    <t>B-25701</t>
  </si>
  <si>
    <t>Maithilee</t>
  </si>
  <si>
    <t>B-25702</t>
  </si>
  <si>
    <t>Shaily</t>
  </si>
  <si>
    <t>B-25703</t>
  </si>
  <si>
    <t>B-25704</t>
  </si>
  <si>
    <t>Riya</t>
  </si>
  <si>
    <t>B-25705</t>
  </si>
  <si>
    <t>Shweta</t>
  </si>
  <si>
    <t>B-25706</t>
  </si>
  <si>
    <t>Swetlana</t>
  </si>
  <si>
    <t>B-25707</t>
  </si>
  <si>
    <t>Shivani</t>
  </si>
  <si>
    <t>B-25708</t>
  </si>
  <si>
    <t>Kishwar</t>
  </si>
  <si>
    <t>B-25709</t>
  </si>
  <si>
    <t>Aakanksha</t>
  </si>
  <si>
    <t>B-25710</t>
  </si>
  <si>
    <t>Megha</t>
  </si>
  <si>
    <t>B-25711</t>
  </si>
  <si>
    <t>Sakshi</t>
  </si>
  <si>
    <t>B-25712</t>
  </si>
  <si>
    <t>Adhvaita</t>
  </si>
  <si>
    <t>B-25713</t>
  </si>
  <si>
    <t>Raksha</t>
  </si>
  <si>
    <t>B-25714</t>
  </si>
  <si>
    <t>Stuti</t>
  </si>
  <si>
    <t>B-25715</t>
  </si>
  <si>
    <t>Srishti</t>
  </si>
  <si>
    <t>B-25716</t>
  </si>
  <si>
    <t>Surabhi</t>
  </si>
  <si>
    <t>B-25717</t>
  </si>
  <si>
    <t>Manshul</t>
  </si>
  <si>
    <t>B-25718</t>
  </si>
  <si>
    <t>B-25719</t>
  </si>
  <si>
    <t>B-25720</t>
  </si>
  <si>
    <t>Namrata</t>
  </si>
  <si>
    <t>B-25721</t>
  </si>
  <si>
    <t>Anchal</t>
  </si>
  <si>
    <t>B-25722</t>
  </si>
  <si>
    <t>Inderpreet</t>
  </si>
  <si>
    <t>B-25723</t>
  </si>
  <si>
    <t>Wale</t>
  </si>
  <si>
    <t>B-25724</t>
  </si>
  <si>
    <t>B-25725</t>
  </si>
  <si>
    <t>Anisha</t>
  </si>
  <si>
    <t>B-25726</t>
  </si>
  <si>
    <t>Kiran</t>
  </si>
  <si>
    <t>B-25727</t>
  </si>
  <si>
    <t>Turumella</t>
  </si>
  <si>
    <t>B-25728</t>
  </si>
  <si>
    <t>Ameesha</t>
  </si>
  <si>
    <t>B-25729</t>
  </si>
  <si>
    <t>Madhulika</t>
  </si>
  <si>
    <t>B-25730</t>
  </si>
  <si>
    <t>Rishabh</t>
  </si>
  <si>
    <t>B-25731</t>
  </si>
  <si>
    <t>Akash</t>
  </si>
  <si>
    <t>B-25732</t>
  </si>
  <si>
    <t>Anubhaw</t>
  </si>
  <si>
    <t>B-25733</t>
  </si>
  <si>
    <t>Dhirajendu</t>
  </si>
  <si>
    <t>B-25734</t>
  </si>
  <si>
    <t>Pranav</t>
  </si>
  <si>
    <t>B-25735</t>
  </si>
  <si>
    <t>Arindam</t>
  </si>
  <si>
    <t>B-25736</t>
  </si>
  <si>
    <t>Akshat</t>
  </si>
  <si>
    <t>B-25737</t>
  </si>
  <si>
    <t>Shubham</t>
  </si>
  <si>
    <t>B-25738</t>
  </si>
  <si>
    <t>Ayush</t>
  </si>
  <si>
    <t>B-25739</t>
  </si>
  <si>
    <t>Daksh</t>
  </si>
  <si>
    <t>B-25740</t>
  </si>
  <si>
    <t>Rane</t>
  </si>
  <si>
    <t>B-25741</t>
  </si>
  <si>
    <t>Navdeep</t>
  </si>
  <si>
    <t>B-25742</t>
  </si>
  <si>
    <t>Ashwin</t>
  </si>
  <si>
    <t>B-25743</t>
  </si>
  <si>
    <t>Aman</t>
  </si>
  <si>
    <t>B-25744</t>
  </si>
  <si>
    <t>Devendra</t>
  </si>
  <si>
    <t>B-25745</t>
  </si>
  <si>
    <t>Kartik</t>
  </si>
  <si>
    <t>B-25746</t>
  </si>
  <si>
    <t>Shivam</t>
  </si>
  <si>
    <t>B-25747</t>
  </si>
  <si>
    <t>Harsh</t>
  </si>
  <si>
    <t>B-25748</t>
  </si>
  <si>
    <t>Nitant</t>
  </si>
  <si>
    <t>B-25749</t>
  </si>
  <si>
    <t>B-25750</t>
  </si>
  <si>
    <t>Priyanshu</t>
  </si>
  <si>
    <t>B-25751</t>
  </si>
  <si>
    <t>Nishant</t>
  </si>
  <si>
    <t>B-25752</t>
  </si>
  <si>
    <t>Vaibhav</t>
  </si>
  <si>
    <t>B-25753</t>
  </si>
  <si>
    <t>B-25754</t>
  </si>
  <si>
    <t>Akshay</t>
  </si>
  <si>
    <t>B-25755</t>
  </si>
  <si>
    <t>Shourya</t>
  </si>
  <si>
    <t>B-25756</t>
  </si>
  <si>
    <t>Mohan</t>
  </si>
  <si>
    <t>B-25757</t>
  </si>
  <si>
    <t>Mohit</t>
  </si>
  <si>
    <t>B-25758</t>
  </si>
  <si>
    <t>B-25759</t>
  </si>
  <si>
    <t>Soumya</t>
  </si>
  <si>
    <t>B-25760</t>
  </si>
  <si>
    <t>B-25761</t>
  </si>
  <si>
    <t>B-25762</t>
  </si>
  <si>
    <t>Anudeep</t>
  </si>
  <si>
    <t>B-25763</t>
  </si>
  <si>
    <t>Noshiba</t>
  </si>
  <si>
    <t>B-25764</t>
  </si>
  <si>
    <t>Sanjova</t>
  </si>
  <si>
    <t>B-25765</t>
  </si>
  <si>
    <t>Meghana</t>
  </si>
  <si>
    <t>B-25766</t>
  </si>
  <si>
    <t>B-25767</t>
  </si>
  <si>
    <t>Ashmeet</t>
  </si>
  <si>
    <t>B-25768</t>
  </si>
  <si>
    <t>Shreyoshe</t>
  </si>
  <si>
    <t>B-25769</t>
  </si>
  <si>
    <t>Surbhi</t>
  </si>
  <si>
    <t>B-25770</t>
  </si>
  <si>
    <t>B-25771</t>
  </si>
  <si>
    <t>Vaibhavi</t>
  </si>
  <si>
    <t>B-25772</t>
  </si>
  <si>
    <t>Sanjana</t>
  </si>
  <si>
    <t>B-25773</t>
  </si>
  <si>
    <t>B-25774</t>
  </si>
  <si>
    <t>Snehal</t>
  </si>
  <si>
    <t>B-25775</t>
  </si>
  <si>
    <t>Duhita</t>
  </si>
  <si>
    <t>B-25776</t>
  </si>
  <si>
    <t>Mousam</t>
  </si>
  <si>
    <t>B-25777</t>
  </si>
  <si>
    <t>Aditi</t>
  </si>
  <si>
    <t>B-25778</t>
  </si>
  <si>
    <t>B-25779</t>
  </si>
  <si>
    <t>Savi</t>
  </si>
  <si>
    <t>B-25780</t>
  </si>
  <si>
    <t>Teena</t>
  </si>
  <si>
    <t>B-25781</t>
  </si>
  <si>
    <t>Rutuja</t>
  </si>
  <si>
    <t>B-25782</t>
  </si>
  <si>
    <t>B-25783</t>
  </si>
  <si>
    <t>Shivangi</t>
  </si>
  <si>
    <t>B-25784</t>
  </si>
  <si>
    <t>Rohit</t>
  </si>
  <si>
    <t>B-25785</t>
  </si>
  <si>
    <t>B-25786</t>
  </si>
  <si>
    <t>Abhishek</t>
  </si>
  <si>
    <t>B-25787</t>
  </si>
  <si>
    <t>Asish</t>
  </si>
  <si>
    <t>B-25788</t>
  </si>
  <si>
    <t>Dinesh</t>
  </si>
  <si>
    <t>B-25789</t>
  </si>
  <si>
    <t>B-25790</t>
  </si>
  <si>
    <t>Sajal</t>
  </si>
  <si>
    <t>B-25791</t>
  </si>
  <si>
    <t>Avish</t>
  </si>
  <si>
    <t>B-25792</t>
  </si>
  <si>
    <t>B-25793</t>
  </si>
  <si>
    <t>Siddharth</t>
  </si>
  <si>
    <t>B-25794</t>
  </si>
  <si>
    <t>B-25795</t>
  </si>
  <si>
    <t>Sukant</t>
  </si>
  <si>
    <t>B-25796</t>
  </si>
  <si>
    <t>Sukrith</t>
  </si>
  <si>
    <t>B-25797</t>
  </si>
  <si>
    <t>Sauptik</t>
  </si>
  <si>
    <t>B-25798</t>
  </si>
  <si>
    <t>Shishu</t>
  </si>
  <si>
    <t>B-25799</t>
  </si>
  <si>
    <t>Divyansh</t>
  </si>
  <si>
    <t>B-25800</t>
  </si>
  <si>
    <t>Ishit</t>
  </si>
  <si>
    <t>B-25801</t>
  </si>
  <si>
    <t>Aryan</t>
  </si>
  <si>
    <t>B-25802</t>
  </si>
  <si>
    <t>Yash</t>
  </si>
  <si>
    <t>B-25803</t>
  </si>
  <si>
    <t>Shivanshu</t>
  </si>
  <si>
    <t>B-25804</t>
  </si>
  <si>
    <t>Sudheer</t>
  </si>
  <si>
    <t>B-25805</t>
  </si>
  <si>
    <t>Ankit</t>
  </si>
  <si>
    <t>B-25806</t>
  </si>
  <si>
    <t>Dhanraj</t>
  </si>
  <si>
    <t>B-25807</t>
  </si>
  <si>
    <t>Vipul</t>
  </si>
  <si>
    <t>B-25808</t>
  </si>
  <si>
    <t>Apsingekar</t>
  </si>
  <si>
    <t>B-25809</t>
  </si>
  <si>
    <t>Suman</t>
  </si>
  <si>
    <t>B-25810</t>
  </si>
  <si>
    <t>Nripraj</t>
  </si>
  <si>
    <t>B-25811</t>
  </si>
  <si>
    <t>Utsav</t>
  </si>
  <si>
    <t>B-25812</t>
  </si>
  <si>
    <t>Kshitij</t>
  </si>
  <si>
    <t>B-25813</t>
  </si>
  <si>
    <t>Hrisheekesh</t>
  </si>
  <si>
    <t>B-25814</t>
  </si>
  <si>
    <t>Swapnil</t>
  </si>
  <si>
    <t>B-25815</t>
  </si>
  <si>
    <t>B-25816</t>
  </si>
  <si>
    <t>Mane</t>
  </si>
  <si>
    <t>B-25817</t>
  </si>
  <si>
    <t>Praneet</t>
  </si>
  <si>
    <t>B-25818</t>
  </si>
  <si>
    <t>Sandeep</t>
  </si>
  <si>
    <t>B-25819</t>
  </si>
  <si>
    <t>Ankur</t>
  </si>
  <si>
    <t>B-25820</t>
  </si>
  <si>
    <t>Dheeraj</t>
  </si>
  <si>
    <t>B-25821</t>
  </si>
  <si>
    <t>B-25822</t>
  </si>
  <si>
    <t>Tejas</t>
  </si>
  <si>
    <t>B-25823</t>
  </si>
  <si>
    <t>Rohan</t>
  </si>
  <si>
    <t>B-25824</t>
  </si>
  <si>
    <t>Shyam</t>
  </si>
  <si>
    <t>B-25825</t>
  </si>
  <si>
    <t>B-25826</t>
  </si>
  <si>
    <t>Tanushree</t>
  </si>
  <si>
    <t>B-25827</t>
  </si>
  <si>
    <t>B-25828</t>
  </si>
  <si>
    <t>Nikita</t>
  </si>
  <si>
    <t>B-25829</t>
  </si>
  <si>
    <t>Apoorva</t>
  </si>
  <si>
    <t>B-25830</t>
  </si>
  <si>
    <t>Aastha</t>
  </si>
  <si>
    <t>B-25831</t>
  </si>
  <si>
    <t>B-25832</t>
  </si>
  <si>
    <t>Harshita</t>
  </si>
  <si>
    <t>B-25833</t>
  </si>
  <si>
    <t>Krishna</t>
  </si>
  <si>
    <t>B-25834</t>
  </si>
  <si>
    <t>Ananya</t>
  </si>
  <si>
    <t>B-25835</t>
  </si>
  <si>
    <t>Moumita</t>
  </si>
  <si>
    <t>B-25836</t>
  </si>
  <si>
    <t>Arti</t>
  </si>
  <si>
    <t>B-25837</t>
  </si>
  <si>
    <t>Palak</t>
  </si>
  <si>
    <t>B-25838</t>
  </si>
  <si>
    <t>B-25839</t>
  </si>
  <si>
    <t>Pranjali</t>
  </si>
  <si>
    <t>B-25840</t>
  </si>
  <si>
    <t>Sneha</t>
  </si>
  <si>
    <t>B-25841</t>
  </si>
  <si>
    <t>Ashvini</t>
  </si>
  <si>
    <t>B-25842</t>
  </si>
  <si>
    <t>B-25843</t>
  </si>
  <si>
    <t>Mrunal</t>
  </si>
  <si>
    <t>B-25844</t>
  </si>
  <si>
    <t>Swati</t>
  </si>
  <si>
    <t>B-25845</t>
  </si>
  <si>
    <t>Snel</t>
  </si>
  <si>
    <t>B-25846</t>
  </si>
  <si>
    <t>Soodesh</t>
  </si>
  <si>
    <t>B-25847</t>
  </si>
  <si>
    <t>Aniket</t>
  </si>
  <si>
    <t>B-25848</t>
  </si>
  <si>
    <t>B-25849</t>
  </si>
  <si>
    <t>K</t>
  </si>
  <si>
    <t>B-25850</t>
  </si>
  <si>
    <t>B-25851</t>
  </si>
  <si>
    <t>Kushal</t>
  </si>
  <si>
    <t>B-25852</t>
  </si>
  <si>
    <t>Soumyabrata</t>
  </si>
  <si>
    <t>B-25853</t>
  </si>
  <si>
    <t>Gaurav</t>
  </si>
  <si>
    <t>B-25854</t>
  </si>
  <si>
    <t>B-25855</t>
  </si>
  <si>
    <t>Abhijeet</t>
  </si>
  <si>
    <t>B-25856</t>
  </si>
  <si>
    <t>B-25857</t>
  </si>
  <si>
    <t>Anand</t>
  </si>
  <si>
    <t>B-25858</t>
  </si>
  <si>
    <t>B-25859</t>
  </si>
  <si>
    <t>Chikku</t>
  </si>
  <si>
    <t>B-25860</t>
  </si>
  <si>
    <t>B-25861</t>
  </si>
  <si>
    <t>Aayush</t>
  </si>
  <si>
    <t>B-25862</t>
  </si>
  <si>
    <t>Amol</t>
  </si>
  <si>
    <t>B-25863</t>
  </si>
  <si>
    <t>Manibalan</t>
  </si>
  <si>
    <t>B-25864</t>
  </si>
  <si>
    <t>Aromal</t>
  </si>
  <si>
    <t>B-25865</t>
  </si>
  <si>
    <t>Arun</t>
  </si>
  <si>
    <t>B-25866</t>
  </si>
  <si>
    <t>Komal</t>
  </si>
  <si>
    <t>B-25867</t>
  </si>
  <si>
    <t>B-25868</t>
  </si>
  <si>
    <t>Vikash</t>
  </si>
  <si>
    <t>B-25869</t>
  </si>
  <si>
    <t>Parakh</t>
  </si>
  <si>
    <t>B-25870</t>
  </si>
  <si>
    <t>B-25871</t>
  </si>
  <si>
    <t>Gunjal</t>
  </si>
  <si>
    <t>Surat</t>
  </si>
  <si>
    <t>B-25872</t>
  </si>
  <si>
    <t>Saurabh</t>
  </si>
  <si>
    <t>B-25873</t>
  </si>
  <si>
    <t>Divyeta</t>
  </si>
  <si>
    <t>B-25874</t>
  </si>
  <si>
    <t>Udaipur</t>
  </si>
  <si>
    <t>B-25875</t>
  </si>
  <si>
    <t>Divyeshkumar</t>
  </si>
  <si>
    <t>Allahabad</t>
  </si>
  <si>
    <t>B-25876</t>
  </si>
  <si>
    <t>Bhosale</t>
  </si>
  <si>
    <t>Amritsar</t>
  </si>
  <si>
    <t>B-25877</t>
  </si>
  <si>
    <t>Dashyam</t>
  </si>
  <si>
    <t>B-25878</t>
  </si>
  <si>
    <t>Mrinal</t>
  </si>
  <si>
    <t>B-25879</t>
  </si>
  <si>
    <t>B-25880</t>
  </si>
  <si>
    <t>Apoorv</t>
  </si>
  <si>
    <t>B-25881</t>
  </si>
  <si>
    <t>B-25882</t>
  </si>
  <si>
    <t>Masurkar</t>
  </si>
  <si>
    <t>B-25883</t>
  </si>
  <si>
    <t>Saptadeep</t>
  </si>
  <si>
    <t>B-25884</t>
  </si>
  <si>
    <t>Sumeet</t>
  </si>
  <si>
    <t>B-25885</t>
  </si>
  <si>
    <t>Shatayu</t>
  </si>
  <si>
    <t>B-25886</t>
  </si>
  <si>
    <t>Brijesh</t>
  </si>
  <si>
    <t>B-25887</t>
  </si>
  <si>
    <t>Vedant</t>
  </si>
  <si>
    <t>B-25888</t>
  </si>
  <si>
    <t>B-25889</t>
  </si>
  <si>
    <t>B-25890</t>
  </si>
  <si>
    <t>Divyansha</t>
  </si>
  <si>
    <t>B-25891</t>
  </si>
  <si>
    <t>B-25892</t>
  </si>
  <si>
    <t>B-25893</t>
  </si>
  <si>
    <t>Aashna</t>
  </si>
  <si>
    <t>B-25894</t>
  </si>
  <si>
    <t>Monu</t>
  </si>
  <si>
    <t>B-25895</t>
  </si>
  <si>
    <t>Sathya</t>
  </si>
  <si>
    <t>B-25896</t>
  </si>
  <si>
    <t>B-25897</t>
  </si>
  <si>
    <t>B-25898</t>
  </si>
  <si>
    <t>B-25899</t>
  </si>
  <si>
    <t>Aishwarya</t>
  </si>
  <si>
    <t>B-25900</t>
  </si>
  <si>
    <t>B-25901</t>
  </si>
  <si>
    <t>Suraj</t>
  </si>
  <si>
    <t>B-25902</t>
  </si>
  <si>
    <t>Ishpreet</t>
  </si>
  <si>
    <t>B-25903</t>
  </si>
  <si>
    <t>Amlan</t>
  </si>
  <si>
    <t>B-25904</t>
  </si>
  <si>
    <t>Delhi</t>
  </si>
  <si>
    <t>B-25905</t>
  </si>
  <si>
    <t>Bhargav</t>
  </si>
  <si>
    <t>B-25906</t>
  </si>
  <si>
    <t>Abhijit</t>
  </si>
  <si>
    <t>B-25907</t>
  </si>
  <si>
    <t>Jaydeep</t>
  </si>
  <si>
    <t>B-25908</t>
  </si>
  <si>
    <t>Pradeep</t>
  </si>
  <si>
    <t>B-25909</t>
  </si>
  <si>
    <t>Sujay</t>
  </si>
  <si>
    <t>B-25910</t>
  </si>
  <si>
    <t>Jay</t>
  </si>
  <si>
    <t>B-25911</t>
  </si>
  <si>
    <t>Phalguni</t>
  </si>
  <si>
    <t>B-25912</t>
  </si>
  <si>
    <t>Preksha</t>
  </si>
  <si>
    <t>B-25913</t>
  </si>
  <si>
    <t>Geetanjali</t>
  </si>
  <si>
    <t>B-25914</t>
  </si>
  <si>
    <t>Kajal</t>
  </si>
  <si>
    <t>B-25915</t>
  </si>
  <si>
    <t>Sukruta</t>
  </si>
  <si>
    <t>B-25916</t>
  </si>
  <si>
    <t>Utkarsh</t>
  </si>
  <si>
    <t>B-25917</t>
  </si>
  <si>
    <t>B-25918</t>
  </si>
  <si>
    <t>Karandeep</t>
  </si>
  <si>
    <t>B-25919</t>
  </si>
  <si>
    <t>Neha</t>
  </si>
  <si>
    <t>B-25920</t>
  </si>
  <si>
    <t>Jayanti</t>
  </si>
  <si>
    <t>B-25921</t>
  </si>
  <si>
    <t>Sandra</t>
  </si>
  <si>
    <t>B-25922</t>
  </si>
  <si>
    <t>Akshata</t>
  </si>
  <si>
    <t>B-25923</t>
  </si>
  <si>
    <t>Vishakha</t>
  </si>
  <si>
    <t>B-25924</t>
  </si>
  <si>
    <t>Prajakta</t>
  </si>
  <si>
    <t>B-25925</t>
  </si>
  <si>
    <t>B-25926</t>
  </si>
  <si>
    <t>Dipali</t>
  </si>
  <si>
    <t>B-25927</t>
  </si>
  <si>
    <t>B-25928</t>
  </si>
  <si>
    <t>Smriti</t>
  </si>
  <si>
    <t>B-25929</t>
  </si>
  <si>
    <t>Girase</t>
  </si>
  <si>
    <t>B-25930</t>
  </si>
  <si>
    <t>Monica</t>
  </si>
  <si>
    <t>B-25931</t>
  </si>
  <si>
    <t>Sidharth</t>
  </si>
  <si>
    <t>B-25932</t>
  </si>
  <si>
    <t>Bhutekar</t>
  </si>
  <si>
    <t>B-25933</t>
  </si>
  <si>
    <t>Shikhar</t>
  </si>
  <si>
    <t>B-25934</t>
  </si>
  <si>
    <t>Rahul</t>
  </si>
  <si>
    <t>B-25935</t>
  </si>
  <si>
    <t>Sudhir</t>
  </si>
  <si>
    <t>B-25936</t>
  </si>
  <si>
    <t>Nikhil</t>
  </si>
  <si>
    <t>B-25937</t>
  </si>
  <si>
    <t>B-25938</t>
  </si>
  <si>
    <t>B-25939</t>
  </si>
  <si>
    <t>Vineet</t>
  </si>
  <si>
    <t>B-25940</t>
  </si>
  <si>
    <t>Vivek</t>
  </si>
  <si>
    <t>B-25941</t>
  </si>
  <si>
    <t>Jaideep</t>
  </si>
  <si>
    <t>B-25942</t>
  </si>
  <si>
    <t>B-25943</t>
  </si>
  <si>
    <t>Shardul</t>
  </si>
  <si>
    <t>B-25944</t>
  </si>
  <si>
    <t>Syed</t>
  </si>
  <si>
    <t>B-25945</t>
  </si>
  <si>
    <t>Mhatre</t>
  </si>
  <si>
    <t>B-25946</t>
  </si>
  <si>
    <t>B-25947</t>
  </si>
  <si>
    <t>Chetan</t>
  </si>
  <si>
    <t>B-25948</t>
  </si>
  <si>
    <t>Mukund</t>
  </si>
  <si>
    <t>B-25949</t>
  </si>
  <si>
    <t>Shantanu</t>
  </si>
  <si>
    <t>B-25950</t>
  </si>
  <si>
    <t>B-25951</t>
  </si>
  <si>
    <t>Jesal</t>
  </si>
  <si>
    <t>B-25952</t>
  </si>
  <si>
    <t>B-25953</t>
  </si>
  <si>
    <t>B-25954</t>
  </si>
  <si>
    <t>Trupti</t>
  </si>
  <si>
    <t>B-25955</t>
  </si>
  <si>
    <t>B-25956</t>
  </si>
  <si>
    <t>B-25957</t>
  </si>
  <si>
    <t>B-25958</t>
  </si>
  <si>
    <t>Aparajita</t>
  </si>
  <si>
    <t>B-25959</t>
  </si>
  <si>
    <t>Muskan</t>
  </si>
  <si>
    <t>B-25960</t>
  </si>
  <si>
    <t>B-25961</t>
  </si>
  <si>
    <t>B-25962</t>
  </si>
  <si>
    <t>Tejeswini</t>
  </si>
  <si>
    <t>B-25963</t>
  </si>
  <si>
    <t>Pratiksha</t>
  </si>
  <si>
    <t>B-25964</t>
  </si>
  <si>
    <t>Oshin</t>
  </si>
  <si>
    <t>B-25965</t>
  </si>
  <si>
    <t>Saloni</t>
  </si>
  <si>
    <t>B-25966</t>
  </si>
  <si>
    <t>B-25967</t>
  </si>
  <si>
    <t>B-25968</t>
  </si>
  <si>
    <t>Paromita</t>
  </si>
  <si>
    <t>B-25969</t>
  </si>
  <si>
    <t>Shreyshi</t>
  </si>
  <si>
    <t>B-25970</t>
  </si>
  <si>
    <t>B-25971</t>
  </si>
  <si>
    <t>B-25972</t>
  </si>
  <si>
    <t>Jesslyn</t>
  </si>
  <si>
    <t>B-25973</t>
  </si>
  <si>
    <t>Seema</t>
  </si>
  <si>
    <t>B-25974</t>
  </si>
  <si>
    <t>Manisha</t>
  </si>
  <si>
    <t>B-25975</t>
  </si>
  <si>
    <t>B-25976</t>
  </si>
  <si>
    <t>Piyam</t>
  </si>
  <si>
    <t>B-25977</t>
  </si>
  <si>
    <t>B-25978</t>
  </si>
  <si>
    <t>Parin</t>
  </si>
  <si>
    <t>B-25979</t>
  </si>
  <si>
    <t>B-25980</t>
  </si>
  <si>
    <t>B-25981</t>
  </si>
  <si>
    <t>Amruta</t>
  </si>
  <si>
    <t>B-25982</t>
  </si>
  <si>
    <t>Hemangi</t>
  </si>
  <si>
    <t>B-25983</t>
  </si>
  <si>
    <t>Atul</t>
  </si>
  <si>
    <t>B-25984</t>
  </si>
  <si>
    <t>B-25985</t>
  </si>
  <si>
    <t>Ginny</t>
  </si>
  <si>
    <t>B-25986</t>
  </si>
  <si>
    <t>B-25987</t>
  </si>
  <si>
    <t>Manjiri</t>
  </si>
  <si>
    <t>B-25988</t>
  </si>
  <si>
    <t>Nirja</t>
  </si>
  <si>
    <t>B-25989</t>
  </si>
  <si>
    <t>B-25990</t>
  </si>
  <si>
    <t>Mugdha</t>
  </si>
  <si>
    <t>B-25991</t>
  </si>
  <si>
    <t>Mansi</t>
  </si>
  <si>
    <t>B-25992</t>
  </si>
  <si>
    <t>B-25993</t>
  </si>
  <si>
    <t>Harshal</t>
  </si>
  <si>
    <t>B-25994</t>
  </si>
  <si>
    <t>Omkar</t>
  </si>
  <si>
    <t>B-25995</t>
  </si>
  <si>
    <t>Yohann</t>
  </si>
  <si>
    <t>B-25996</t>
  </si>
  <si>
    <t>Prashant</t>
  </si>
  <si>
    <t>B-25997</t>
  </si>
  <si>
    <t>B-25998</t>
  </si>
  <si>
    <t>Anmol</t>
  </si>
  <si>
    <t>B-25999</t>
  </si>
  <si>
    <t>Diwakar</t>
  </si>
  <si>
    <t>B-26000</t>
  </si>
  <si>
    <t>B-26001</t>
  </si>
  <si>
    <t>Patil</t>
  </si>
  <si>
    <t>B-26002</t>
  </si>
  <si>
    <t>B-26003</t>
  </si>
  <si>
    <t>Hitesh</t>
  </si>
  <si>
    <t>B-26004</t>
  </si>
  <si>
    <t>Nandita</t>
  </si>
  <si>
    <t>B-26005</t>
  </si>
  <si>
    <t>Parnavi</t>
  </si>
  <si>
    <t>B-26006</t>
  </si>
  <si>
    <t>Arpita</t>
  </si>
  <si>
    <t>B-26007</t>
  </si>
  <si>
    <t>B-26008</t>
  </si>
  <si>
    <t>Kalyani</t>
  </si>
  <si>
    <t>B-26009</t>
  </si>
  <si>
    <t>B-26010</t>
  </si>
  <si>
    <t>Kartikay</t>
  </si>
  <si>
    <t>B-26011</t>
  </si>
  <si>
    <t>B-26012</t>
  </si>
  <si>
    <t>B-26013</t>
  </si>
  <si>
    <t>B-26014</t>
  </si>
  <si>
    <t>B-26015</t>
  </si>
  <si>
    <t>B-26016</t>
  </si>
  <si>
    <t>B-26017</t>
  </si>
  <si>
    <t>B-26018</t>
  </si>
  <si>
    <t>B-26019</t>
  </si>
  <si>
    <t>B-26020</t>
  </si>
  <si>
    <t>B-26021</t>
  </si>
  <si>
    <t>B-26022</t>
  </si>
  <si>
    <t>B-26023</t>
  </si>
  <si>
    <t>B-26024</t>
  </si>
  <si>
    <t>B-26025</t>
  </si>
  <si>
    <t>B-26026</t>
  </si>
  <si>
    <t>B-26027</t>
  </si>
  <si>
    <t>B-26028</t>
  </si>
  <si>
    <t>B-26029</t>
  </si>
  <si>
    <t>B-26030</t>
  </si>
  <si>
    <t>B-26031</t>
  </si>
  <si>
    <t>B-26032</t>
  </si>
  <si>
    <t>B-26033</t>
  </si>
  <si>
    <t>B-26034</t>
  </si>
  <si>
    <t>B-26035</t>
  </si>
  <si>
    <t>B-26036</t>
  </si>
  <si>
    <t>B-26037</t>
  </si>
  <si>
    <t>B-26038</t>
  </si>
  <si>
    <t>B-26039</t>
  </si>
  <si>
    <t>B-26040</t>
  </si>
  <si>
    <t>B-26041</t>
  </si>
  <si>
    <t>B-26042</t>
  </si>
  <si>
    <t>B-26043</t>
  </si>
  <si>
    <t>B-26044</t>
  </si>
  <si>
    <t>B-26045</t>
  </si>
  <si>
    <t>B-26046</t>
  </si>
  <si>
    <t>B-26047</t>
  </si>
  <si>
    <t>B-26048</t>
  </si>
  <si>
    <t>B-26049</t>
  </si>
  <si>
    <t>B-26050</t>
  </si>
  <si>
    <t>B-26051</t>
  </si>
  <si>
    <t>B-26052</t>
  </si>
  <si>
    <t>B-26053</t>
  </si>
  <si>
    <t>B-26054</t>
  </si>
  <si>
    <t>B-26055</t>
  </si>
  <si>
    <t>B-26056</t>
  </si>
  <si>
    <t>B-26057</t>
  </si>
  <si>
    <t>B-26058</t>
  </si>
  <si>
    <t>B-26059</t>
  </si>
  <si>
    <t>B-26060</t>
  </si>
  <si>
    <t>B-26061</t>
  </si>
  <si>
    <t>B-26062</t>
  </si>
  <si>
    <t>B-26063</t>
  </si>
  <si>
    <t>B-26064</t>
  </si>
  <si>
    <t>Ankita</t>
  </si>
  <si>
    <t>B-26065</t>
  </si>
  <si>
    <t>B-26066</t>
  </si>
  <si>
    <t>B-26067</t>
  </si>
  <si>
    <t>B-26068</t>
  </si>
  <si>
    <t>B-26069</t>
  </si>
  <si>
    <t>B-26070</t>
  </si>
  <si>
    <t>B-26071</t>
  </si>
  <si>
    <t>B-26072</t>
  </si>
  <si>
    <t>B-26073</t>
  </si>
  <si>
    <t>B-26074</t>
  </si>
  <si>
    <t>B-26075</t>
  </si>
  <si>
    <t>B-26076</t>
  </si>
  <si>
    <t>B-26077</t>
  </si>
  <si>
    <t>B-26078</t>
  </si>
  <si>
    <t>B-26079</t>
  </si>
  <si>
    <t>B-26080</t>
  </si>
  <si>
    <t>B-26081</t>
  </si>
  <si>
    <t>B-26082</t>
  </si>
  <si>
    <t>B-26083</t>
  </si>
  <si>
    <t>B-26084</t>
  </si>
  <si>
    <t>B-26085</t>
  </si>
  <si>
    <t>B-26086</t>
  </si>
  <si>
    <t>B-26087</t>
  </si>
  <si>
    <t>B-26088</t>
  </si>
  <si>
    <t>B-26089</t>
  </si>
  <si>
    <t>B-26090</t>
  </si>
  <si>
    <t>B-26091</t>
  </si>
  <si>
    <t>B-26092</t>
  </si>
  <si>
    <t>B-26093</t>
  </si>
  <si>
    <t>B-26094</t>
  </si>
  <si>
    <t>B-26095</t>
  </si>
  <si>
    <t>B-26096</t>
  </si>
  <si>
    <t>B-26097</t>
  </si>
  <si>
    <t>B-26098</t>
  </si>
  <si>
    <t>B-26099</t>
  </si>
  <si>
    <t>B-26100</t>
  </si>
  <si>
    <t>Quantity</t>
  </si>
  <si>
    <t>Category</t>
  </si>
  <si>
    <t>Sub-Category</t>
  </si>
  <si>
    <t>Profit</t>
  </si>
  <si>
    <t>Target</t>
  </si>
  <si>
    <t>Month</t>
  </si>
  <si>
    <t>Sale</t>
  </si>
  <si>
    <t>Year</t>
  </si>
  <si>
    <t>Employee</t>
  </si>
  <si>
    <t>State code</t>
  </si>
  <si>
    <t>AD</t>
  </si>
  <si>
    <t>BR</t>
  </si>
  <si>
    <t>DL</t>
  </si>
  <si>
    <t>GA</t>
  </si>
  <si>
    <t>GJ</t>
  </si>
  <si>
    <t>HR</t>
  </si>
  <si>
    <t>HP</t>
  </si>
  <si>
    <t>JK</t>
  </si>
  <si>
    <t>KA</t>
  </si>
  <si>
    <t>KL</t>
  </si>
  <si>
    <t>MP</t>
  </si>
  <si>
    <t>MH</t>
  </si>
  <si>
    <t>NL</t>
  </si>
  <si>
    <t>PB</t>
  </si>
  <si>
    <t>RJ</t>
  </si>
  <si>
    <t>SK</t>
  </si>
  <si>
    <t>TN</t>
  </si>
  <si>
    <t>UP</t>
  </si>
  <si>
    <t>WB</t>
  </si>
  <si>
    <t>2018</t>
  </si>
  <si>
    <t>August</t>
  </si>
  <si>
    <t>Furniture</t>
  </si>
  <si>
    <t>Bookcases</t>
  </si>
  <si>
    <t>November</t>
  </si>
  <si>
    <t>2019</t>
  </si>
  <si>
    <t>February</t>
  </si>
  <si>
    <t>Electronics</t>
  </si>
  <si>
    <t>Accessories</t>
  </si>
  <si>
    <t>Clothing</t>
  </si>
  <si>
    <t>Trousers</t>
  </si>
  <si>
    <t>January</t>
  </si>
  <si>
    <t>October</t>
  </si>
  <si>
    <t>Saree</t>
  </si>
  <si>
    <t>September</t>
  </si>
  <si>
    <t>April</t>
  </si>
  <si>
    <t>Printers</t>
  </si>
  <si>
    <t>Phones</t>
  </si>
  <si>
    <t>March</t>
  </si>
  <si>
    <t>Electronic Games</t>
  </si>
  <si>
    <t>Furnishings</t>
  </si>
  <si>
    <t>July</t>
  </si>
  <si>
    <t>Chairs</t>
  </si>
  <si>
    <t>December</t>
  </si>
  <si>
    <t>T-shirt</t>
  </si>
  <si>
    <t>May</t>
  </si>
  <si>
    <t>Stole</t>
  </si>
  <si>
    <t>Hankerchief</t>
  </si>
  <si>
    <t>June</t>
  </si>
  <si>
    <t>Shirt</t>
  </si>
  <si>
    <t>Kurti</t>
  </si>
  <si>
    <t>Skirt</t>
  </si>
  <si>
    <t>Leggings</t>
  </si>
  <si>
    <t>Tables</t>
  </si>
  <si>
    <t>Row Labels</t>
  </si>
  <si>
    <t>Grand Total</t>
  </si>
  <si>
    <t>Sum of Profit</t>
  </si>
  <si>
    <t>Sum of Sale</t>
  </si>
  <si>
    <t>Count of Employee</t>
  </si>
  <si>
    <t>A</t>
  </si>
  <si>
    <t>B</t>
  </si>
  <si>
    <t>state</t>
  </si>
  <si>
    <t>sale</t>
  </si>
  <si>
    <t>Sum of Quantity</t>
  </si>
  <si>
    <t>Count of Order ID</t>
  </si>
  <si>
    <t>Sum of Profit Margin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</si>
</sst>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5">
    <numFmt numFmtId="164" formatCode="&quot;₹&quot;\ #,##0.00"/>
    <numFmt numFmtId="165" formatCode="&quot;#&quot;\ 0"/>
    <numFmt numFmtId="166" formatCode="0.000%"/>
    <numFmt numFmtId="167" formatCode="[Red]\ 0.00%"/>
    <numFmt numFmtId="168" formatCode="[Red]\ 0.0%"/>
  </numFmts>
  <fonts count="6">
    <font>
      <sz val="11"/>
      <color theme="1"/>
      <name val="Calibri"/>
      <family val="2"/>
      <scheme val="minor"/>
    </font>
    <font>
      <b/>
      <sz val="11"/>
      <color theme="1"/>
      <name val="Calibri"/>
      <family val="2"/>
      <scheme val="minor"/>
    </font>
    <font>
      <sz val="11"/>
      <color theme="1"/>
      <name val="Calibri"/>
      <family val="2"/>
      <scheme val="minor"/>
    </font>
    <font>
      <sz val="11"/>
      <color theme="1"/>
      <name val="Lat"/>
    </font>
    <font>
      <sz val="11"/>
      <color theme="1"/>
      <name val="Lato Black"/>
      <family val="2"/>
    </font>
    <font>
      <b/>
      <sz val="16"/>
      <color theme="1"/>
      <name val="Calibri"/>
      <family val="2"/>
      <scheme val="minor"/>
    </font>
  </fonts>
  <fills count="2">
    <fill>
      <patternFill patternType="none"/>
    </fill>
    <fill>
      <patternFill patternType="gray125"/>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2" fillId="0" borderId="0" applyFont="0" applyFill="0" applyBorder="0" applyAlignment="0" applyProtection="0"/>
  </cellStyleXfs>
  <cellXfs count="16">
    <xf numFmtId="0" fontId="0" fillId="0" borderId="0" xfId="0"/>
    <xf numFmtId="0" fontId="1" fillId="0" borderId="0" xfId="0" applyFon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1" xfId="0" pivotButton="1" applyBorder="1"/>
    <xf numFmtId="0" fontId="0" fillId="0" borderId="1" xfId="0" applyBorder="1" applyAlignment="1">
      <alignment horizontal="left"/>
    </xf>
    <xf numFmtId="164" fontId="0" fillId="0" borderId="0" xfId="0" applyNumberFormat="1"/>
    <xf numFmtId="165" fontId="0" fillId="0" borderId="0" xfId="0" applyNumberFormat="1"/>
    <xf numFmtId="166" fontId="0" fillId="0" borderId="0" xfId="1" applyNumberFormat="1" applyFont="1"/>
    <xf numFmtId="167" fontId="0" fillId="0" borderId="0" xfId="0" applyNumberFormat="1" applyAlignment="1">
      <alignment vertical="center"/>
    </xf>
    <xf numFmtId="0" fontId="3" fillId="0" borderId="0" xfId="0" applyFont="1"/>
    <xf numFmtId="0" fontId="4" fillId="0" borderId="0" xfId="0" applyFont="1"/>
    <xf numFmtId="167" fontId="5" fillId="0" borderId="0" xfId="0" applyNumberFormat="1" applyFont="1" applyAlignment="1">
      <alignment vertical="center"/>
    </xf>
    <xf numFmtId="168" fontId="5" fillId="0" borderId="0" xfId="0" applyNumberFormat="1" applyFont="1" applyAlignment="1">
      <alignment vertical="center"/>
    </xf>
    <xf numFmtId="0" fontId="0" fillId="0" borderId="0" xfId="0" applyNumberFormat="1"/>
  </cellXfs>
  <cellStyles count="2">
    <cellStyle name="Normal" xfId="0" builtinId="0"/>
    <cellStyle name="Percent" xfId="1" builtinId="5"/>
  </cellStyles>
  <dxfs count="4">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color theme="0"/>
      </font>
      <border>
        <bottom style="thin">
          <color theme="6"/>
        </bottom>
        <vertical/>
        <horizontal/>
      </border>
    </dxf>
    <dxf>
      <font>
        <color theme="1"/>
      </font>
      <fill>
        <patternFill>
          <bgColor theme="1" tint="0.14996795556505021"/>
        </patternFill>
      </fill>
      <border diagonalUp="0" diagonalDown="0">
        <left/>
        <right/>
        <top/>
        <bottom/>
        <vertical/>
        <horizontal/>
      </border>
    </dxf>
  </dxfs>
  <tableStyles count="1" defaultTableStyle="TableStyleMedium2" defaultPivotStyle="PivotStyleLight16">
    <tableStyle name="AB" pivot="0" table="0" count="10">
      <tableStyleElement type="wholeTable" dxfId="3"/>
      <tableStyleElement type="headerRow" dxfId="2"/>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6" tint="0.79998168889431442"/>
              <bgColor theme="6" tint="0.79998168889431442"/>
            </patternFill>
          </fill>
          <border>
            <left style="thin">
              <color rgb="FFCCCCCC"/>
            </left>
            <right style="thin">
              <color rgb="FFCCCCCC"/>
            </right>
            <top style="thin">
              <color rgb="FFCCCCCC"/>
            </top>
            <bottom style="thin">
              <color rgb="FFCCCCCC"/>
            </bottom>
            <vertical/>
            <horizontal/>
          </border>
        </dxf>
        <dxf>
          <font>
            <color theme="0"/>
          </font>
          <fill>
            <patternFill patternType="solid">
              <fgColor theme="6" tint="0.59999389629810485"/>
              <bgColor theme="1" tint="0.14996795556505021"/>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AB">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3.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80.xml"/><Relationship Id="rId1" Type="http://schemas.microsoft.com/office/2011/relationships/chartStyle" Target="style80.xml"/></Relationships>
</file>

<file path=xl/charts/_rels/chartEx2.xml.rels><?xml version="1.0" encoding="UTF-8" standalone="yes"?>
<Relationships xmlns="http://schemas.openxmlformats.org/package/2006/relationships"><Relationship Id="rId2" Type="http://schemas.microsoft.com/office/2011/relationships/chartColorStyle" Target="colors180.xml"/><Relationship Id="rId1" Type="http://schemas.microsoft.com/office/2011/relationships/chartStyle" Target="style18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(1).xlsx]top 10 employee!PivotTable1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Top</a:t>
            </a:r>
            <a:r>
              <a:rPr lang="en-IN" baseline="0"/>
              <a:t> 10 Emplyoees</a:t>
            </a:r>
            <a:endParaRPr lang="en-IN"/>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70C0"/>
          </a:solidFill>
          <a:ln>
            <a:noFill/>
          </a:ln>
          <a:effectLst>
            <a:outerShdw blurRad="57150" dist="19050" dir="5400000" algn="ctr" rotWithShape="0">
              <a:srgbClr val="000000">
                <a:alpha val="63000"/>
              </a:srgbClr>
            </a:outerShdw>
          </a:effectLst>
        </c:spPr>
        <c:marker>
          <c:symbol val="none"/>
        </c:marker>
      </c:pivotFmt>
      <c:pivotFmt>
        <c:idx val="1"/>
        <c:spPr>
          <a:solidFill>
            <a:srgbClr val="FFC000"/>
          </a:soli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'top 10 employee'!$E$7</c:f>
              <c:strCache>
                <c:ptCount val="1"/>
                <c:pt idx="0">
                  <c:v>Sum of Profit</c:v>
                </c:pt>
              </c:strCache>
            </c:strRef>
          </c:tx>
          <c:spPr>
            <a:solidFill>
              <a:srgbClr val="0070C0"/>
            </a:solidFill>
            <a:ln>
              <a:noFill/>
            </a:ln>
            <a:effectLst>
              <a:outerShdw blurRad="57150" dist="19050" dir="5400000" algn="ctr" rotWithShape="0">
                <a:srgbClr val="000000">
                  <a:alpha val="63000"/>
                </a:srgbClr>
              </a:outerShdw>
            </a:effectLst>
          </c:spPr>
          <c:invertIfNegative val="0"/>
          <c:cat>
            <c:strRef>
              <c:f>'top 10 employee'!$D$8:$D$18</c:f>
              <c:strCache>
                <c:ptCount val="10"/>
                <c:pt idx="0">
                  <c:v>Abhishek</c:v>
                </c:pt>
                <c:pt idx="1">
                  <c:v>Amol</c:v>
                </c:pt>
                <c:pt idx="2">
                  <c:v>Arpita</c:v>
                </c:pt>
                <c:pt idx="3">
                  <c:v>Dashyam</c:v>
                </c:pt>
                <c:pt idx="4">
                  <c:v>Girase</c:v>
                </c:pt>
                <c:pt idx="5">
                  <c:v>Hemant</c:v>
                </c:pt>
                <c:pt idx="6">
                  <c:v>Mukesh</c:v>
                </c:pt>
                <c:pt idx="7">
                  <c:v>Pranjali</c:v>
                </c:pt>
                <c:pt idx="8">
                  <c:v>Soumya</c:v>
                </c:pt>
                <c:pt idx="9">
                  <c:v>Surabhi</c:v>
                </c:pt>
              </c:strCache>
            </c:strRef>
          </c:cat>
          <c:val>
            <c:numRef>
              <c:f>'top 10 employee'!$E$8:$E$18</c:f>
              <c:numCache>
                <c:formatCode>General</c:formatCode>
                <c:ptCount val="10"/>
                <c:pt idx="0">
                  <c:v>432</c:v>
                </c:pt>
                <c:pt idx="1">
                  <c:v>701</c:v>
                </c:pt>
                <c:pt idx="2">
                  <c:v>573</c:v>
                </c:pt>
                <c:pt idx="3">
                  <c:v>568</c:v>
                </c:pt>
                <c:pt idx="4">
                  <c:v>536</c:v>
                </c:pt>
                <c:pt idx="5">
                  <c:v>455</c:v>
                </c:pt>
                <c:pt idx="6">
                  <c:v>464</c:v>
                </c:pt>
                <c:pt idx="7">
                  <c:v>486</c:v>
                </c:pt>
                <c:pt idx="8">
                  <c:v>534</c:v>
                </c:pt>
                <c:pt idx="9">
                  <c:v>765</c:v>
                </c:pt>
              </c:numCache>
            </c:numRef>
          </c:val>
          <c:extLst>
            <c:ext xmlns:c16="http://schemas.microsoft.com/office/drawing/2014/chart" uri="{C3380CC4-5D6E-409C-BE32-E72D297353CC}">
              <c16:uniqueId val="{00000000-7E84-4AC4-B00B-1E0F8A675AE4}"/>
            </c:ext>
          </c:extLst>
        </c:ser>
        <c:ser>
          <c:idx val="1"/>
          <c:order val="1"/>
          <c:tx>
            <c:strRef>
              <c:f>'top 10 employee'!$F$7</c:f>
              <c:strCache>
                <c:ptCount val="1"/>
                <c:pt idx="0">
                  <c:v>Sum of Sale</c:v>
                </c:pt>
              </c:strCache>
            </c:strRef>
          </c:tx>
          <c:spPr>
            <a:solidFill>
              <a:srgbClr val="FFC000"/>
            </a:solidFill>
            <a:ln>
              <a:noFill/>
            </a:ln>
            <a:effectLst>
              <a:outerShdw blurRad="57150" dist="19050" dir="5400000" algn="ctr" rotWithShape="0">
                <a:srgbClr val="000000">
                  <a:alpha val="63000"/>
                </a:srgbClr>
              </a:outerShdw>
            </a:effectLst>
          </c:spPr>
          <c:invertIfNegative val="0"/>
          <c:cat>
            <c:strRef>
              <c:f>'top 10 employee'!$D$8:$D$18</c:f>
              <c:strCache>
                <c:ptCount val="10"/>
                <c:pt idx="0">
                  <c:v>Abhishek</c:v>
                </c:pt>
                <c:pt idx="1">
                  <c:v>Amol</c:v>
                </c:pt>
                <c:pt idx="2">
                  <c:v>Arpita</c:v>
                </c:pt>
                <c:pt idx="3">
                  <c:v>Dashyam</c:v>
                </c:pt>
                <c:pt idx="4">
                  <c:v>Girase</c:v>
                </c:pt>
                <c:pt idx="5">
                  <c:v>Hemant</c:v>
                </c:pt>
                <c:pt idx="6">
                  <c:v>Mukesh</c:v>
                </c:pt>
                <c:pt idx="7">
                  <c:v>Pranjali</c:v>
                </c:pt>
                <c:pt idx="8">
                  <c:v>Soumya</c:v>
                </c:pt>
                <c:pt idx="9">
                  <c:v>Surabhi</c:v>
                </c:pt>
              </c:strCache>
            </c:strRef>
          </c:cat>
          <c:val>
            <c:numRef>
              <c:f>'top 10 employee'!$F$8:$F$18</c:f>
              <c:numCache>
                <c:formatCode>General</c:formatCode>
                <c:ptCount val="10"/>
                <c:pt idx="0">
                  <c:v>2037</c:v>
                </c:pt>
                <c:pt idx="1">
                  <c:v>2061</c:v>
                </c:pt>
                <c:pt idx="2">
                  <c:v>1301</c:v>
                </c:pt>
                <c:pt idx="3">
                  <c:v>1137</c:v>
                </c:pt>
                <c:pt idx="4">
                  <c:v>1308</c:v>
                </c:pt>
                <c:pt idx="5">
                  <c:v>1643</c:v>
                </c:pt>
                <c:pt idx="6">
                  <c:v>2763</c:v>
                </c:pt>
                <c:pt idx="7">
                  <c:v>1250</c:v>
                </c:pt>
                <c:pt idx="8">
                  <c:v>2246</c:v>
                </c:pt>
                <c:pt idx="9">
                  <c:v>3972</c:v>
                </c:pt>
              </c:numCache>
            </c:numRef>
          </c:val>
          <c:extLst>
            <c:ext xmlns:c16="http://schemas.microsoft.com/office/drawing/2014/chart" uri="{C3380CC4-5D6E-409C-BE32-E72D297353CC}">
              <c16:uniqueId val="{00000001-7E84-4AC4-B00B-1E0F8A675AE4}"/>
            </c:ext>
          </c:extLst>
        </c:ser>
        <c:dLbls>
          <c:showLegendKey val="0"/>
          <c:showVal val="0"/>
          <c:showCatName val="0"/>
          <c:showSerName val="0"/>
          <c:showPercent val="0"/>
          <c:showBubbleSize val="0"/>
        </c:dLbls>
        <c:gapWidth val="100"/>
        <c:overlap val="-24"/>
        <c:axId val="1246063215"/>
        <c:axId val="1235901199"/>
      </c:barChart>
      <c:catAx>
        <c:axId val="1246063215"/>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5901199"/>
        <c:crosses val="autoZero"/>
        <c:auto val="1"/>
        <c:lblAlgn val="ctr"/>
        <c:lblOffset val="100"/>
        <c:noMultiLvlLbl val="0"/>
      </c:catAx>
      <c:valAx>
        <c:axId val="1235901199"/>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60632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(1).xlsx]KPI!PivotTable4</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bg1">
                <a:lumMod val="85000"/>
              </a:schemeClr>
            </a:solidFill>
            <a:round/>
          </a:ln>
          <a:effectLst/>
        </c:spPr>
        <c:marker>
          <c:symbol val="none"/>
        </c:marker>
      </c:pivotFmt>
    </c:pivotFmts>
    <c:plotArea>
      <c:layout/>
      <c:lineChart>
        <c:grouping val="standard"/>
        <c:varyColors val="0"/>
        <c:ser>
          <c:idx val="0"/>
          <c:order val="0"/>
          <c:tx>
            <c:strRef>
              <c:f>KPI!$B$3</c:f>
              <c:strCache>
                <c:ptCount val="1"/>
                <c:pt idx="0">
                  <c:v>Total</c:v>
                </c:pt>
              </c:strCache>
            </c:strRef>
          </c:tx>
          <c:spPr>
            <a:ln w="34925" cap="rnd">
              <a:solidFill>
                <a:schemeClr val="bg1">
                  <a:lumMod val="85000"/>
                </a:schemeClr>
              </a:solidFill>
              <a:round/>
            </a:ln>
            <a:effectLst/>
          </c:spPr>
          <c:marker>
            <c:symbol val="none"/>
          </c:marker>
          <c:cat>
            <c:strRef>
              <c:f>KPI!$A$4:$A$16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KPI!$B$4:$B$16</c:f>
              <c:numCache>
                <c:formatCode>General</c:formatCode>
                <c:ptCount val="12"/>
                <c:pt idx="0">
                  <c:v>16846</c:v>
                </c:pt>
                <c:pt idx="1">
                  <c:v>13717</c:v>
                </c:pt>
                <c:pt idx="2">
                  <c:v>8752</c:v>
                </c:pt>
                <c:pt idx="3">
                  <c:v>17633</c:v>
                </c:pt>
                <c:pt idx="4">
                  <c:v>8910</c:v>
                </c:pt>
                <c:pt idx="5">
                  <c:v>5091</c:v>
                </c:pt>
                <c:pt idx="6">
                  <c:v>7337</c:v>
                </c:pt>
                <c:pt idx="7">
                  <c:v>10565</c:v>
                </c:pt>
                <c:pt idx="8">
                  <c:v>12447</c:v>
                </c:pt>
                <c:pt idx="9">
                  <c:v>14637</c:v>
                </c:pt>
                <c:pt idx="10">
                  <c:v>11627</c:v>
                </c:pt>
                <c:pt idx="11">
                  <c:v>7603</c:v>
                </c:pt>
              </c:numCache>
            </c:numRef>
          </c:val>
          <c:smooth val="0"/>
          <c:extLst>
            <c:ext xmlns:c16="http://schemas.microsoft.com/office/drawing/2014/chart" uri="{C3380CC4-5D6E-409C-BE32-E72D297353CC}">
              <c16:uniqueId val="{00000000-3BBF-4EE1-A056-391E57BCD62D}"/>
            </c:ext>
          </c:extLst>
        </c:ser>
        <c:dLbls>
          <c:showLegendKey val="0"/>
          <c:showVal val="0"/>
          <c:showCatName val="0"/>
          <c:showSerName val="0"/>
          <c:showPercent val="0"/>
          <c:showBubbleSize val="0"/>
        </c:dLbls>
        <c:smooth val="0"/>
        <c:axId val="367554832"/>
        <c:axId val="702381984"/>
      </c:lineChart>
      <c:catAx>
        <c:axId val="367554832"/>
        <c:scaling>
          <c:orientation val="minMax"/>
        </c:scaling>
        <c:delete val="1"/>
        <c:axPos val="b"/>
        <c:numFmt formatCode="General" sourceLinked="1"/>
        <c:majorTickMark val="none"/>
        <c:minorTickMark val="none"/>
        <c:tickLblPos val="nextTo"/>
        <c:crossAx val="702381984"/>
        <c:crosses val="autoZero"/>
        <c:auto val="1"/>
        <c:lblAlgn val="ctr"/>
        <c:lblOffset val="100"/>
        <c:noMultiLvlLbl val="0"/>
      </c:catAx>
      <c:valAx>
        <c:axId val="702381984"/>
        <c:scaling>
          <c:orientation val="minMax"/>
        </c:scaling>
        <c:delete val="1"/>
        <c:axPos val="l"/>
        <c:numFmt formatCode="General" sourceLinked="1"/>
        <c:majorTickMark val="none"/>
        <c:minorTickMark val="none"/>
        <c:tickLblPos val="nextTo"/>
        <c:crossAx val="3675548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(1).xlsx]KPI!PivotTable5</c:name>
    <c:fmtId val="3"/>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bg1"/>
            </a:solidFill>
            <a:round/>
          </a:ln>
          <a:effectLst/>
        </c:spPr>
        <c:marker>
          <c:symbol val="none"/>
        </c:marker>
      </c:pivotFmt>
    </c:pivotFmts>
    <c:plotArea>
      <c:layout/>
      <c:lineChart>
        <c:grouping val="standard"/>
        <c:varyColors val="0"/>
        <c:ser>
          <c:idx val="0"/>
          <c:order val="0"/>
          <c:tx>
            <c:strRef>
              <c:f>KPI!$E$3</c:f>
              <c:strCache>
                <c:ptCount val="1"/>
                <c:pt idx="0">
                  <c:v>Total</c:v>
                </c:pt>
              </c:strCache>
            </c:strRef>
          </c:tx>
          <c:spPr>
            <a:ln w="34925" cap="rnd">
              <a:solidFill>
                <a:schemeClr val="bg1"/>
              </a:solidFill>
              <a:round/>
            </a:ln>
            <a:effectLst/>
          </c:spPr>
          <c:marker>
            <c:symbol val="none"/>
          </c:marker>
          <c:cat>
            <c:strRef>
              <c:f>KPI!$D$4:$D$16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KPI!$E$4:$E$16</c:f>
              <c:numCache>
                <c:formatCode>General</c:formatCode>
                <c:ptCount val="12"/>
                <c:pt idx="0">
                  <c:v>2801</c:v>
                </c:pt>
                <c:pt idx="1">
                  <c:v>1922</c:v>
                </c:pt>
                <c:pt idx="2">
                  <c:v>1639</c:v>
                </c:pt>
                <c:pt idx="3">
                  <c:v>-3261</c:v>
                </c:pt>
                <c:pt idx="4">
                  <c:v>-2381</c:v>
                </c:pt>
                <c:pt idx="5">
                  <c:v>-1216</c:v>
                </c:pt>
                <c:pt idx="6">
                  <c:v>-1409</c:v>
                </c:pt>
                <c:pt idx="7">
                  <c:v>58</c:v>
                </c:pt>
                <c:pt idx="8">
                  <c:v>-907</c:v>
                </c:pt>
                <c:pt idx="9">
                  <c:v>2831</c:v>
                </c:pt>
                <c:pt idx="10">
                  <c:v>3188</c:v>
                </c:pt>
                <c:pt idx="11">
                  <c:v>1540</c:v>
                </c:pt>
              </c:numCache>
            </c:numRef>
          </c:val>
          <c:smooth val="0"/>
          <c:extLst>
            <c:ext xmlns:c16="http://schemas.microsoft.com/office/drawing/2014/chart" uri="{C3380CC4-5D6E-409C-BE32-E72D297353CC}">
              <c16:uniqueId val="{00000000-3EF3-433F-8586-C818EDBE3E09}"/>
            </c:ext>
          </c:extLst>
        </c:ser>
        <c:dLbls>
          <c:showLegendKey val="0"/>
          <c:showVal val="0"/>
          <c:showCatName val="0"/>
          <c:showSerName val="0"/>
          <c:showPercent val="0"/>
          <c:showBubbleSize val="0"/>
        </c:dLbls>
        <c:smooth val="0"/>
        <c:axId val="563459088"/>
        <c:axId val="526679408"/>
      </c:lineChart>
      <c:catAx>
        <c:axId val="563459088"/>
        <c:scaling>
          <c:orientation val="minMax"/>
        </c:scaling>
        <c:delete val="1"/>
        <c:axPos val="b"/>
        <c:numFmt formatCode="General" sourceLinked="1"/>
        <c:majorTickMark val="none"/>
        <c:minorTickMark val="none"/>
        <c:tickLblPos val="nextTo"/>
        <c:crossAx val="526679408"/>
        <c:crosses val="autoZero"/>
        <c:auto val="1"/>
        <c:lblAlgn val="ctr"/>
        <c:lblOffset val="100"/>
        <c:noMultiLvlLbl val="0"/>
      </c:catAx>
      <c:valAx>
        <c:axId val="526679408"/>
        <c:scaling>
          <c:orientation val="minMax"/>
        </c:scaling>
        <c:delete val="1"/>
        <c:axPos val="l"/>
        <c:numFmt formatCode="General" sourceLinked="1"/>
        <c:majorTickMark val="none"/>
        <c:minorTickMark val="none"/>
        <c:tickLblPos val="nextTo"/>
        <c:crossAx val="5634590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(1).xlsx]KPI!PivotTable6</c:name>
    <c:fmtId val="4"/>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bg1"/>
            </a:solidFill>
            <a:round/>
          </a:ln>
          <a:effectLst/>
        </c:spPr>
        <c:marker>
          <c:symbol val="none"/>
        </c:marker>
      </c:pivotFmt>
    </c:pivotFmts>
    <c:plotArea>
      <c:layout/>
      <c:lineChart>
        <c:grouping val="standard"/>
        <c:varyColors val="0"/>
        <c:ser>
          <c:idx val="0"/>
          <c:order val="0"/>
          <c:tx>
            <c:strRef>
              <c:f>KPI!$H$3</c:f>
              <c:strCache>
                <c:ptCount val="1"/>
                <c:pt idx="0">
                  <c:v>Total</c:v>
                </c:pt>
              </c:strCache>
            </c:strRef>
          </c:tx>
          <c:spPr>
            <a:ln w="34925" cap="rnd">
              <a:solidFill>
                <a:schemeClr val="bg1"/>
              </a:solidFill>
              <a:round/>
            </a:ln>
            <a:effectLst/>
          </c:spPr>
          <c:marker>
            <c:symbol val="none"/>
          </c:marker>
          <c:cat>
            <c:strRef>
              <c:f>KPI!$G$4:$G$16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KPI!$H$4:$H$16</c:f>
              <c:numCache>
                <c:formatCode>General</c:formatCode>
                <c:ptCount val="12"/>
                <c:pt idx="0">
                  <c:v>214</c:v>
                </c:pt>
                <c:pt idx="1">
                  <c:v>228</c:v>
                </c:pt>
                <c:pt idx="2">
                  <c:v>210</c:v>
                </c:pt>
                <c:pt idx="3">
                  <c:v>176</c:v>
                </c:pt>
                <c:pt idx="4">
                  <c:v>116</c:v>
                </c:pt>
                <c:pt idx="5">
                  <c:v>112</c:v>
                </c:pt>
                <c:pt idx="6">
                  <c:v>131</c:v>
                </c:pt>
                <c:pt idx="7">
                  <c:v>119</c:v>
                </c:pt>
                <c:pt idx="8">
                  <c:v>101</c:v>
                </c:pt>
                <c:pt idx="9">
                  <c:v>192</c:v>
                </c:pt>
                <c:pt idx="10">
                  <c:v>160</c:v>
                </c:pt>
                <c:pt idx="11">
                  <c:v>154</c:v>
                </c:pt>
              </c:numCache>
            </c:numRef>
          </c:val>
          <c:smooth val="0"/>
          <c:extLst>
            <c:ext xmlns:c16="http://schemas.microsoft.com/office/drawing/2014/chart" uri="{C3380CC4-5D6E-409C-BE32-E72D297353CC}">
              <c16:uniqueId val="{00000000-7298-405E-BCAE-CF1CFBD168B9}"/>
            </c:ext>
          </c:extLst>
        </c:ser>
        <c:dLbls>
          <c:showLegendKey val="0"/>
          <c:showVal val="0"/>
          <c:showCatName val="0"/>
          <c:showSerName val="0"/>
          <c:showPercent val="0"/>
          <c:showBubbleSize val="0"/>
        </c:dLbls>
        <c:smooth val="0"/>
        <c:axId val="515232704"/>
        <c:axId val="702383424"/>
      </c:lineChart>
      <c:catAx>
        <c:axId val="515232704"/>
        <c:scaling>
          <c:orientation val="minMax"/>
        </c:scaling>
        <c:delete val="1"/>
        <c:axPos val="b"/>
        <c:numFmt formatCode="General" sourceLinked="1"/>
        <c:majorTickMark val="none"/>
        <c:minorTickMark val="none"/>
        <c:tickLblPos val="nextTo"/>
        <c:crossAx val="702383424"/>
        <c:crosses val="autoZero"/>
        <c:auto val="1"/>
        <c:lblAlgn val="ctr"/>
        <c:lblOffset val="100"/>
        <c:noMultiLvlLbl val="0"/>
      </c:catAx>
      <c:valAx>
        <c:axId val="702383424"/>
        <c:scaling>
          <c:orientation val="minMax"/>
        </c:scaling>
        <c:delete val="1"/>
        <c:axPos val="l"/>
        <c:numFmt formatCode="General" sourceLinked="1"/>
        <c:majorTickMark val="none"/>
        <c:minorTickMark val="none"/>
        <c:tickLblPos val="nextTo"/>
        <c:crossAx val="51523270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(1).xlsx]KPI!PivotTable7</c:name>
    <c:fmtId val="5"/>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bg1"/>
            </a:solidFill>
            <a:round/>
          </a:ln>
          <a:effectLst/>
        </c:spPr>
        <c:marker>
          <c:symbol val="none"/>
        </c:marker>
      </c:pivotFmt>
    </c:pivotFmts>
    <c:plotArea>
      <c:layout/>
      <c:lineChart>
        <c:grouping val="standard"/>
        <c:varyColors val="0"/>
        <c:ser>
          <c:idx val="0"/>
          <c:order val="0"/>
          <c:tx>
            <c:strRef>
              <c:f>KPI!$K$3</c:f>
              <c:strCache>
                <c:ptCount val="1"/>
                <c:pt idx="0">
                  <c:v>Total</c:v>
                </c:pt>
              </c:strCache>
            </c:strRef>
          </c:tx>
          <c:spPr>
            <a:ln w="34925" cap="rnd">
              <a:solidFill>
                <a:schemeClr val="bg1"/>
              </a:solidFill>
              <a:round/>
            </a:ln>
            <a:effectLst/>
          </c:spPr>
          <c:marker>
            <c:symbol val="none"/>
          </c:marker>
          <c:cat>
            <c:strRef>
              <c:f>KPI!$J$4:$J$16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KPI!$K$4:$K$16</c:f>
              <c:numCache>
                <c:formatCode>General</c:formatCode>
                <c:ptCount val="12"/>
                <c:pt idx="0">
                  <c:v>61</c:v>
                </c:pt>
                <c:pt idx="1">
                  <c:v>54</c:v>
                </c:pt>
                <c:pt idx="2">
                  <c:v>58</c:v>
                </c:pt>
                <c:pt idx="3">
                  <c:v>44</c:v>
                </c:pt>
                <c:pt idx="4">
                  <c:v>31</c:v>
                </c:pt>
                <c:pt idx="5">
                  <c:v>30</c:v>
                </c:pt>
                <c:pt idx="6">
                  <c:v>31</c:v>
                </c:pt>
                <c:pt idx="7">
                  <c:v>31</c:v>
                </c:pt>
                <c:pt idx="8">
                  <c:v>30</c:v>
                </c:pt>
                <c:pt idx="9">
                  <c:v>43</c:v>
                </c:pt>
                <c:pt idx="10">
                  <c:v>46</c:v>
                </c:pt>
                <c:pt idx="11">
                  <c:v>41</c:v>
                </c:pt>
              </c:numCache>
            </c:numRef>
          </c:val>
          <c:smooth val="0"/>
          <c:extLst>
            <c:ext xmlns:c16="http://schemas.microsoft.com/office/drawing/2014/chart" uri="{C3380CC4-5D6E-409C-BE32-E72D297353CC}">
              <c16:uniqueId val="{00000000-53EB-4ACB-880A-0F560A3C2F48}"/>
            </c:ext>
          </c:extLst>
        </c:ser>
        <c:dLbls>
          <c:showLegendKey val="0"/>
          <c:showVal val="0"/>
          <c:showCatName val="0"/>
          <c:showSerName val="0"/>
          <c:showPercent val="0"/>
          <c:showBubbleSize val="0"/>
        </c:dLbls>
        <c:smooth val="0"/>
        <c:axId val="649845056"/>
        <c:axId val="463430912"/>
      </c:lineChart>
      <c:catAx>
        <c:axId val="649845056"/>
        <c:scaling>
          <c:orientation val="minMax"/>
        </c:scaling>
        <c:delete val="1"/>
        <c:axPos val="b"/>
        <c:numFmt formatCode="General" sourceLinked="1"/>
        <c:majorTickMark val="none"/>
        <c:minorTickMark val="none"/>
        <c:tickLblPos val="nextTo"/>
        <c:crossAx val="463430912"/>
        <c:crosses val="autoZero"/>
        <c:auto val="1"/>
        <c:lblAlgn val="ctr"/>
        <c:lblOffset val="100"/>
        <c:noMultiLvlLbl val="0"/>
      </c:catAx>
      <c:valAx>
        <c:axId val="463430912"/>
        <c:scaling>
          <c:orientation val="minMax"/>
        </c:scaling>
        <c:delete val="1"/>
        <c:axPos val="l"/>
        <c:numFmt formatCode="General" sourceLinked="1"/>
        <c:majorTickMark val="none"/>
        <c:minorTickMark val="none"/>
        <c:tickLblPos val="nextTo"/>
        <c:crossAx val="6498450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(1).xlsx]KPI!PivotTable8</c:name>
    <c:fmtId val="6"/>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bg1"/>
            </a:solidFill>
            <a:round/>
          </a:ln>
          <a:effectLst/>
        </c:spPr>
        <c:marker>
          <c:symbol val="none"/>
        </c:marker>
      </c:pivotFmt>
    </c:pivotFmts>
    <c:plotArea>
      <c:layout/>
      <c:lineChart>
        <c:grouping val="standard"/>
        <c:varyColors val="0"/>
        <c:ser>
          <c:idx val="0"/>
          <c:order val="0"/>
          <c:tx>
            <c:strRef>
              <c:f>KPI!$N$3</c:f>
              <c:strCache>
                <c:ptCount val="1"/>
                <c:pt idx="0">
                  <c:v>Total</c:v>
                </c:pt>
              </c:strCache>
            </c:strRef>
          </c:tx>
          <c:spPr>
            <a:ln w="34925" cap="rnd">
              <a:solidFill>
                <a:schemeClr val="bg1"/>
              </a:solidFill>
              <a:round/>
            </a:ln>
            <a:effectLst/>
          </c:spPr>
          <c:marker>
            <c:symbol val="none"/>
          </c:marker>
          <c:cat>
            <c:strRef>
              <c:f>KPI!$M$4:$M$16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KPI!$N$4:$N$16</c:f>
              <c:numCache>
                <c:formatCode>General</c:formatCode>
                <c:ptCount val="12"/>
                <c:pt idx="0">
                  <c:v>0.16627092484862876</c:v>
                </c:pt>
                <c:pt idx="1">
                  <c:v>0.14011810162571992</c:v>
                </c:pt>
                <c:pt idx="2">
                  <c:v>0.18727148080438757</c:v>
                </c:pt>
                <c:pt idx="3">
                  <c:v>-0.18493733340894913</c:v>
                </c:pt>
                <c:pt idx="4">
                  <c:v>-0.26722783389450055</c:v>
                </c:pt>
                <c:pt idx="5">
                  <c:v>-0.23885287762718524</c:v>
                </c:pt>
                <c:pt idx="6">
                  <c:v>-0.19204034346463131</c:v>
                </c:pt>
                <c:pt idx="7">
                  <c:v>5.4898248935163277E-3</c:v>
                </c:pt>
                <c:pt idx="8">
                  <c:v>-7.2868964409094558E-2</c:v>
                </c:pt>
                <c:pt idx="9">
                  <c:v>0.19341395094623215</c:v>
                </c:pt>
                <c:pt idx="10">
                  <c:v>0.27418938677216825</c:v>
                </c:pt>
                <c:pt idx="11">
                  <c:v>0.20255162435880572</c:v>
                </c:pt>
              </c:numCache>
            </c:numRef>
          </c:val>
          <c:smooth val="0"/>
          <c:extLst>
            <c:ext xmlns:c16="http://schemas.microsoft.com/office/drawing/2014/chart" uri="{C3380CC4-5D6E-409C-BE32-E72D297353CC}">
              <c16:uniqueId val="{00000000-0DC8-41A5-905F-BC5FCAC2C328}"/>
            </c:ext>
          </c:extLst>
        </c:ser>
        <c:dLbls>
          <c:showLegendKey val="0"/>
          <c:showVal val="0"/>
          <c:showCatName val="0"/>
          <c:showSerName val="0"/>
          <c:showPercent val="0"/>
          <c:showBubbleSize val="0"/>
        </c:dLbls>
        <c:smooth val="0"/>
        <c:axId val="577268400"/>
        <c:axId val="372160128"/>
      </c:lineChart>
      <c:catAx>
        <c:axId val="577268400"/>
        <c:scaling>
          <c:orientation val="minMax"/>
        </c:scaling>
        <c:delete val="1"/>
        <c:axPos val="b"/>
        <c:numFmt formatCode="General" sourceLinked="1"/>
        <c:majorTickMark val="none"/>
        <c:minorTickMark val="none"/>
        <c:tickLblPos val="nextTo"/>
        <c:crossAx val="372160128"/>
        <c:crosses val="autoZero"/>
        <c:auto val="1"/>
        <c:lblAlgn val="ctr"/>
        <c:lblOffset val="100"/>
        <c:noMultiLvlLbl val="0"/>
      </c:catAx>
      <c:valAx>
        <c:axId val="372160128"/>
        <c:scaling>
          <c:orientation val="minMax"/>
        </c:scaling>
        <c:delete val="1"/>
        <c:axPos val="l"/>
        <c:numFmt formatCode="General" sourceLinked="1"/>
        <c:majorTickMark val="none"/>
        <c:minorTickMark val="none"/>
        <c:tickLblPos val="nextTo"/>
        <c:crossAx val="57726840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(1).xlsx]top 10 employee!PivotTable1</c:name>
    <c:fmtId val="2"/>
  </c:pivotSource>
  <c:chart>
    <c:autoTitleDeleted val="1"/>
    <c:pivotFmts>
      <c:pivotFmt>
        <c:idx val="0"/>
        <c:spPr>
          <a:solidFill>
            <a:srgbClr val="0070C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C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70C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FFC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70C0"/>
          </a:solidFill>
          <a:ln>
            <a:noFill/>
          </a:ln>
          <a:effectLst>
            <a:outerShdw blurRad="57150" dist="19050" dir="5400000" algn="ctr" rotWithShape="0">
              <a:srgbClr val="000000">
                <a:alpha val="63000"/>
              </a:srgbClr>
            </a:outerShdw>
          </a:effectLst>
        </c:spPr>
        <c:marker>
          <c:symbol val="none"/>
        </c:marker>
      </c:pivotFmt>
      <c:pivotFmt>
        <c:idx val="5"/>
        <c:spPr>
          <a:solidFill>
            <a:srgbClr val="FFC000"/>
          </a:soli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'top 10 employee'!$E$7</c:f>
              <c:strCache>
                <c:ptCount val="1"/>
                <c:pt idx="0">
                  <c:v>Sum of Profit</c:v>
                </c:pt>
              </c:strCache>
            </c:strRef>
          </c:tx>
          <c:spPr>
            <a:solidFill>
              <a:srgbClr val="0070C0"/>
            </a:solidFill>
            <a:ln>
              <a:noFill/>
            </a:ln>
            <a:effectLst>
              <a:outerShdw blurRad="57150" dist="19050" dir="5400000" algn="ctr" rotWithShape="0">
                <a:srgbClr val="000000">
                  <a:alpha val="63000"/>
                </a:srgbClr>
              </a:outerShdw>
            </a:effectLst>
          </c:spPr>
          <c:invertIfNegative val="0"/>
          <c:cat>
            <c:strRef>
              <c:f>'top 10 employee'!$D$8:$D$18</c:f>
              <c:strCache>
                <c:ptCount val="10"/>
                <c:pt idx="0">
                  <c:v>Abhishek</c:v>
                </c:pt>
                <c:pt idx="1">
                  <c:v>Amol</c:v>
                </c:pt>
                <c:pt idx="2">
                  <c:v>Arpita</c:v>
                </c:pt>
                <c:pt idx="3">
                  <c:v>Dashyam</c:v>
                </c:pt>
                <c:pt idx="4">
                  <c:v>Girase</c:v>
                </c:pt>
                <c:pt idx="5">
                  <c:v>Hemant</c:v>
                </c:pt>
                <c:pt idx="6">
                  <c:v>Mukesh</c:v>
                </c:pt>
                <c:pt idx="7">
                  <c:v>Pranjali</c:v>
                </c:pt>
                <c:pt idx="8">
                  <c:v>Soumya</c:v>
                </c:pt>
                <c:pt idx="9">
                  <c:v>Surabhi</c:v>
                </c:pt>
              </c:strCache>
            </c:strRef>
          </c:cat>
          <c:val>
            <c:numRef>
              <c:f>'top 10 employee'!$E$8:$E$18</c:f>
              <c:numCache>
                <c:formatCode>General</c:formatCode>
                <c:ptCount val="10"/>
                <c:pt idx="0">
                  <c:v>432</c:v>
                </c:pt>
                <c:pt idx="1">
                  <c:v>701</c:v>
                </c:pt>
                <c:pt idx="2">
                  <c:v>573</c:v>
                </c:pt>
                <c:pt idx="3">
                  <c:v>568</c:v>
                </c:pt>
                <c:pt idx="4">
                  <c:v>536</c:v>
                </c:pt>
                <c:pt idx="5">
                  <c:v>455</c:v>
                </c:pt>
                <c:pt idx="6">
                  <c:v>464</c:v>
                </c:pt>
                <c:pt idx="7">
                  <c:v>486</c:v>
                </c:pt>
                <c:pt idx="8">
                  <c:v>534</c:v>
                </c:pt>
                <c:pt idx="9">
                  <c:v>765</c:v>
                </c:pt>
              </c:numCache>
            </c:numRef>
          </c:val>
          <c:extLst>
            <c:ext xmlns:c16="http://schemas.microsoft.com/office/drawing/2014/chart" uri="{C3380CC4-5D6E-409C-BE32-E72D297353CC}">
              <c16:uniqueId val="{00000000-32FE-4AFA-B4A0-2D08ACD86BAC}"/>
            </c:ext>
          </c:extLst>
        </c:ser>
        <c:ser>
          <c:idx val="1"/>
          <c:order val="1"/>
          <c:tx>
            <c:strRef>
              <c:f>'top 10 employee'!$F$7</c:f>
              <c:strCache>
                <c:ptCount val="1"/>
                <c:pt idx="0">
                  <c:v>Sum of Sale</c:v>
                </c:pt>
              </c:strCache>
            </c:strRef>
          </c:tx>
          <c:spPr>
            <a:solidFill>
              <a:srgbClr val="FFC000"/>
            </a:solidFill>
            <a:ln>
              <a:noFill/>
            </a:ln>
            <a:effectLst>
              <a:outerShdw blurRad="57150" dist="19050" dir="5400000" algn="ctr" rotWithShape="0">
                <a:srgbClr val="000000">
                  <a:alpha val="63000"/>
                </a:srgbClr>
              </a:outerShdw>
            </a:effectLst>
          </c:spPr>
          <c:invertIfNegative val="0"/>
          <c:cat>
            <c:strRef>
              <c:f>'top 10 employee'!$D$8:$D$18</c:f>
              <c:strCache>
                <c:ptCount val="10"/>
                <c:pt idx="0">
                  <c:v>Abhishek</c:v>
                </c:pt>
                <c:pt idx="1">
                  <c:v>Amol</c:v>
                </c:pt>
                <c:pt idx="2">
                  <c:v>Arpita</c:v>
                </c:pt>
                <c:pt idx="3">
                  <c:v>Dashyam</c:v>
                </c:pt>
                <c:pt idx="4">
                  <c:v>Girase</c:v>
                </c:pt>
                <c:pt idx="5">
                  <c:v>Hemant</c:v>
                </c:pt>
                <c:pt idx="6">
                  <c:v>Mukesh</c:v>
                </c:pt>
                <c:pt idx="7">
                  <c:v>Pranjali</c:v>
                </c:pt>
                <c:pt idx="8">
                  <c:v>Soumya</c:v>
                </c:pt>
                <c:pt idx="9">
                  <c:v>Surabhi</c:v>
                </c:pt>
              </c:strCache>
            </c:strRef>
          </c:cat>
          <c:val>
            <c:numRef>
              <c:f>'top 10 employee'!$F$8:$F$18</c:f>
              <c:numCache>
                <c:formatCode>General</c:formatCode>
                <c:ptCount val="10"/>
                <c:pt idx="0">
                  <c:v>2037</c:v>
                </c:pt>
                <c:pt idx="1">
                  <c:v>2061</c:v>
                </c:pt>
                <c:pt idx="2">
                  <c:v>1301</c:v>
                </c:pt>
                <c:pt idx="3">
                  <c:v>1137</c:v>
                </c:pt>
                <c:pt idx="4">
                  <c:v>1308</c:v>
                </c:pt>
                <c:pt idx="5">
                  <c:v>1643</c:v>
                </c:pt>
                <c:pt idx="6">
                  <c:v>2763</c:v>
                </c:pt>
                <c:pt idx="7">
                  <c:v>1250</c:v>
                </c:pt>
                <c:pt idx="8">
                  <c:v>2246</c:v>
                </c:pt>
                <c:pt idx="9">
                  <c:v>3972</c:v>
                </c:pt>
              </c:numCache>
            </c:numRef>
          </c:val>
          <c:extLst>
            <c:ext xmlns:c16="http://schemas.microsoft.com/office/drawing/2014/chart" uri="{C3380CC4-5D6E-409C-BE32-E72D297353CC}">
              <c16:uniqueId val="{00000001-32FE-4AFA-B4A0-2D08ACD86BAC}"/>
            </c:ext>
          </c:extLst>
        </c:ser>
        <c:dLbls>
          <c:showLegendKey val="0"/>
          <c:showVal val="0"/>
          <c:showCatName val="0"/>
          <c:showSerName val="0"/>
          <c:showPercent val="0"/>
          <c:showBubbleSize val="0"/>
        </c:dLbls>
        <c:gapWidth val="100"/>
        <c:overlap val="-24"/>
        <c:axId val="1246063215"/>
        <c:axId val="1235901199"/>
      </c:barChart>
      <c:catAx>
        <c:axId val="1246063215"/>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235901199"/>
        <c:crosses val="autoZero"/>
        <c:auto val="1"/>
        <c:lblAlgn val="ctr"/>
        <c:lblOffset val="100"/>
        <c:noMultiLvlLbl val="0"/>
      </c:catAx>
      <c:valAx>
        <c:axId val="1235901199"/>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246063215"/>
        <c:crosses val="autoZero"/>
        <c:crossBetween val="between"/>
      </c:valAx>
      <c:spPr>
        <a:noFill/>
        <a:ln>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(1).xlsx]Trends in sales &amp; profit!PivotTable2</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pivotFmt>
      <c:pivotFmt>
        <c:idx val="5"/>
        <c:spPr>
          <a:ln w="28575" cap="rnd">
            <a:solidFill>
              <a:schemeClr val="accent1"/>
            </a:solidFill>
            <a:round/>
          </a:ln>
          <a:effectLst/>
        </c:spPr>
        <c:marker>
          <c:symbol val="none"/>
        </c:marker>
      </c:pivotFmt>
    </c:pivotFmts>
    <c:plotArea>
      <c:layout/>
      <c:lineChart>
        <c:grouping val="stacked"/>
        <c:varyColors val="0"/>
        <c:ser>
          <c:idx val="0"/>
          <c:order val="0"/>
          <c:tx>
            <c:strRef>
              <c:f>'Trends in sales &amp; profit'!$B$3</c:f>
              <c:strCache>
                <c:ptCount val="1"/>
                <c:pt idx="0">
                  <c:v>Sum of Sale</c:v>
                </c:pt>
              </c:strCache>
            </c:strRef>
          </c:tx>
          <c:spPr>
            <a:ln w="28575" cap="rnd">
              <a:solidFill>
                <a:schemeClr val="accent1"/>
              </a:solidFill>
              <a:round/>
            </a:ln>
            <a:effectLst/>
          </c:spPr>
          <c:marker>
            <c:symbol val="none"/>
          </c:marker>
          <c:cat>
            <c:multiLvlStrRef>
              <c:f>'Trends in sales &amp; profit'!$A$4:$A$24</c:f>
              <c:multiLvlStrCache>
                <c:ptCount val="17"/>
                <c:lvl>
                  <c:pt idx="0">
                    <c:v>Hankerchief</c:v>
                  </c:pt>
                  <c:pt idx="1">
                    <c:v>Kurti</c:v>
                  </c:pt>
                  <c:pt idx="2">
                    <c:v>Leggings</c:v>
                  </c:pt>
                  <c:pt idx="3">
                    <c:v>Saree</c:v>
                  </c:pt>
                  <c:pt idx="4">
                    <c:v>Shirt</c:v>
                  </c:pt>
                  <c:pt idx="5">
                    <c:v>Skirt</c:v>
                  </c:pt>
                  <c:pt idx="6">
                    <c:v>Stole</c:v>
                  </c:pt>
                  <c:pt idx="7">
                    <c:v>Trousers</c:v>
                  </c:pt>
                  <c:pt idx="8">
                    <c:v>T-shirt</c:v>
                  </c:pt>
                  <c:pt idx="9">
                    <c:v>Accessories</c:v>
                  </c:pt>
                  <c:pt idx="10">
                    <c:v>Electronic Games</c:v>
                  </c:pt>
                  <c:pt idx="11">
                    <c:v>Phones</c:v>
                  </c:pt>
                  <c:pt idx="12">
                    <c:v>Printers</c:v>
                  </c:pt>
                  <c:pt idx="13">
                    <c:v>Bookcases</c:v>
                  </c:pt>
                  <c:pt idx="14">
                    <c:v>Chairs</c:v>
                  </c:pt>
                  <c:pt idx="15">
                    <c:v>Furnishings</c:v>
                  </c:pt>
                  <c:pt idx="16">
                    <c:v>Tables</c:v>
                  </c:pt>
                </c:lvl>
                <c:lvl>
                  <c:pt idx="0">
                    <c:v>Clothing</c:v>
                  </c:pt>
                  <c:pt idx="9">
                    <c:v>Electronics</c:v>
                  </c:pt>
                  <c:pt idx="13">
                    <c:v>Furniture</c:v>
                  </c:pt>
                </c:lvl>
              </c:multiLvlStrCache>
            </c:multiLvlStrRef>
          </c:cat>
          <c:val>
            <c:numRef>
              <c:f>'Trends in sales &amp; profit'!$B$4:$B$24</c:f>
              <c:numCache>
                <c:formatCode>General</c:formatCode>
                <c:ptCount val="17"/>
                <c:pt idx="0">
                  <c:v>4362</c:v>
                </c:pt>
                <c:pt idx="1">
                  <c:v>1154</c:v>
                </c:pt>
                <c:pt idx="2">
                  <c:v>851</c:v>
                </c:pt>
                <c:pt idx="3">
                  <c:v>17831</c:v>
                </c:pt>
                <c:pt idx="4">
                  <c:v>2535</c:v>
                </c:pt>
                <c:pt idx="5">
                  <c:v>822</c:v>
                </c:pt>
                <c:pt idx="6">
                  <c:v>7583</c:v>
                </c:pt>
                <c:pt idx="7">
                  <c:v>7109</c:v>
                </c:pt>
                <c:pt idx="8">
                  <c:v>3205</c:v>
                </c:pt>
                <c:pt idx="9">
                  <c:v>9472</c:v>
                </c:pt>
                <c:pt idx="10">
                  <c:v>11942</c:v>
                </c:pt>
                <c:pt idx="11">
                  <c:v>11691</c:v>
                </c:pt>
                <c:pt idx="12">
                  <c:v>16822</c:v>
                </c:pt>
                <c:pt idx="13">
                  <c:v>25800</c:v>
                </c:pt>
                <c:pt idx="14">
                  <c:v>5724</c:v>
                </c:pt>
                <c:pt idx="15">
                  <c:v>4295</c:v>
                </c:pt>
                <c:pt idx="16">
                  <c:v>3967</c:v>
                </c:pt>
              </c:numCache>
            </c:numRef>
          </c:val>
          <c:smooth val="0"/>
          <c:extLst>
            <c:ext xmlns:c16="http://schemas.microsoft.com/office/drawing/2014/chart" uri="{C3380CC4-5D6E-409C-BE32-E72D297353CC}">
              <c16:uniqueId val="{00000000-2845-41DB-9910-4517700656FD}"/>
            </c:ext>
          </c:extLst>
        </c:ser>
        <c:ser>
          <c:idx val="1"/>
          <c:order val="1"/>
          <c:tx>
            <c:strRef>
              <c:f>'Trends in sales &amp; profit'!$C$3</c:f>
              <c:strCache>
                <c:ptCount val="1"/>
                <c:pt idx="0">
                  <c:v>Sum of Profit</c:v>
                </c:pt>
              </c:strCache>
            </c:strRef>
          </c:tx>
          <c:spPr>
            <a:ln w="28575" cap="rnd">
              <a:solidFill>
                <a:schemeClr val="accent2"/>
              </a:solidFill>
              <a:round/>
            </a:ln>
            <a:effectLst/>
          </c:spPr>
          <c:marker>
            <c:symbol val="none"/>
          </c:marker>
          <c:cat>
            <c:multiLvlStrRef>
              <c:f>'Trends in sales &amp; profit'!$A$4:$A$24</c:f>
              <c:multiLvlStrCache>
                <c:ptCount val="17"/>
                <c:lvl>
                  <c:pt idx="0">
                    <c:v>Hankerchief</c:v>
                  </c:pt>
                  <c:pt idx="1">
                    <c:v>Kurti</c:v>
                  </c:pt>
                  <c:pt idx="2">
                    <c:v>Leggings</c:v>
                  </c:pt>
                  <c:pt idx="3">
                    <c:v>Saree</c:v>
                  </c:pt>
                  <c:pt idx="4">
                    <c:v>Shirt</c:v>
                  </c:pt>
                  <c:pt idx="5">
                    <c:v>Skirt</c:v>
                  </c:pt>
                  <c:pt idx="6">
                    <c:v>Stole</c:v>
                  </c:pt>
                  <c:pt idx="7">
                    <c:v>Trousers</c:v>
                  </c:pt>
                  <c:pt idx="8">
                    <c:v>T-shirt</c:v>
                  </c:pt>
                  <c:pt idx="9">
                    <c:v>Accessories</c:v>
                  </c:pt>
                  <c:pt idx="10">
                    <c:v>Electronic Games</c:v>
                  </c:pt>
                  <c:pt idx="11">
                    <c:v>Phones</c:v>
                  </c:pt>
                  <c:pt idx="12">
                    <c:v>Printers</c:v>
                  </c:pt>
                  <c:pt idx="13">
                    <c:v>Bookcases</c:v>
                  </c:pt>
                  <c:pt idx="14">
                    <c:v>Chairs</c:v>
                  </c:pt>
                  <c:pt idx="15">
                    <c:v>Furnishings</c:v>
                  </c:pt>
                  <c:pt idx="16">
                    <c:v>Tables</c:v>
                  </c:pt>
                </c:lvl>
                <c:lvl>
                  <c:pt idx="0">
                    <c:v>Clothing</c:v>
                  </c:pt>
                  <c:pt idx="9">
                    <c:v>Electronics</c:v>
                  </c:pt>
                  <c:pt idx="13">
                    <c:v>Furniture</c:v>
                  </c:pt>
                </c:lvl>
              </c:multiLvlStrCache>
            </c:multiLvlStrRef>
          </c:cat>
          <c:val>
            <c:numRef>
              <c:f>'Trends in sales &amp; profit'!$C$4:$C$24</c:f>
              <c:numCache>
                <c:formatCode>General</c:formatCode>
                <c:ptCount val="17"/>
                <c:pt idx="0">
                  <c:v>765</c:v>
                </c:pt>
                <c:pt idx="1">
                  <c:v>-5</c:v>
                </c:pt>
                <c:pt idx="2">
                  <c:v>87</c:v>
                </c:pt>
                <c:pt idx="3">
                  <c:v>1166</c:v>
                </c:pt>
                <c:pt idx="4">
                  <c:v>247</c:v>
                </c:pt>
                <c:pt idx="5">
                  <c:v>94</c:v>
                </c:pt>
                <c:pt idx="6">
                  <c:v>1275</c:v>
                </c:pt>
                <c:pt idx="7">
                  <c:v>435</c:v>
                </c:pt>
                <c:pt idx="8">
                  <c:v>783</c:v>
                </c:pt>
                <c:pt idx="9">
                  <c:v>2170</c:v>
                </c:pt>
                <c:pt idx="10">
                  <c:v>-1990</c:v>
                </c:pt>
                <c:pt idx="11">
                  <c:v>-2951</c:v>
                </c:pt>
                <c:pt idx="12">
                  <c:v>930</c:v>
                </c:pt>
                <c:pt idx="13">
                  <c:v>4083</c:v>
                </c:pt>
                <c:pt idx="14">
                  <c:v>328</c:v>
                </c:pt>
                <c:pt idx="15">
                  <c:v>412</c:v>
                </c:pt>
                <c:pt idx="16">
                  <c:v>-3024</c:v>
                </c:pt>
              </c:numCache>
            </c:numRef>
          </c:val>
          <c:smooth val="0"/>
          <c:extLst>
            <c:ext xmlns:c16="http://schemas.microsoft.com/office/drawing/2014/chart" uri="{C3380CC4-5D6E-409C-BE32-E72D297353CC}">
              <c16:uniqueId val="{00000001-2845-41DB-9910-4517700656FD}"/>
            </c:ext>
          </c:extLst>
        </c:ser>
        <c:dLbls>
          <c:showLegendKey val="0"/>
          <c:showVal val="0"/>
          <c:showCatName val="0"/>
          <c:showSerName val="0"/>
          <c:showPercent val="0"/>
          <c:showBubbleSize val="0"/>
        </c:dLbls>
        <c:smooth val="0"/>
        <c:axId val="975305727"/>
        <c:axId val="1198667151"/>
      </c:lineChart>
      <c:catAx>
        <c:axId val="9753057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98667151"/>
        <c:crosses val="autoZero"/>
        <c:auto val="1"/>
        <c:lblAlgn val="ctr"/>
        <c:lblOffset val="100"/>
        <c:noMultiLvlLbl val="0"/>
      </c:catAx>
      <c:valAx>
        <c:axId val="1198667151"/>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75305727"/>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autoTitleDeleted val="1"/>
    <c:plotArea>
      <c:layout/>
      <c:scatterChart>
        <c:scatterStyle val="smoothMarker"/>
        <c:varyColors val="0"/>
        <c:ser>
          <c:idx val="0"/>
          <c:order val="0"/>
          <c:tx>
            <c:strRef>
              <c:f>'Employee &amp; targets'!$G$9</c:f>
              <c:strCache>
                <c:ptCount val="1"/>
                <c:pt idx="0">
                  <c:v>B</c:v>
                </c:pt>
              </c:strCache>
            </c:strRef>
          </c:tx>
          <c:spPr>
            <a:ln w="19050" cap="rnd">
              <a:solidFill>
                <a:schemeClr val="accent6"/>
              </a:solidFill>
              <a:round/>
            </a:ln>
            <a:effectLst/>
          </c:spPr>
          <c:marker>
            <c:symbol val="circle"/>
            <c:size val="5"/>
            <c:spPr>
              <a:solidFill>
                <a:schemeClr val="tx1"/>
              </a:solidFill>
              <a:ln w="9525">
                <a:solidFill>
                  <a:schemeClr val="accent6"/>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xVal>
            <c:strRef>
              <c:f>'Employee &amp; targets'!$F$10:$F$15</c:f>
              <c:strCache>
                <c:ptCount val="6"/>
                <c:pt idx="0">
                  <c:v>500</c:v>
                </c:pt>
                <c:pt idx="1">
                  <c:v>1000</c:v>
                </c:pt>
                <c:pt idx="2">
                  <c:v>1500</c:v>
                </c:pt>
                <c:pt idx="3">
                  <c:v>2500</c:v>
                </c:pt>
                <c:pt idx="4">
                  <c:v>3000</c:v>
                </c:pt>
                <c:pt idx="5">
                  <c:v>Grand Total</c:v>
                </c:pt>
              </c:strCache>
            </c:strRef>
          </c:xVal>
          <c:yVal>
            <c:numRef>
              <c:f>'Employee &amp; targets'!$G$10:$G$15</c:f>
              <c:numCache>
                <c:formatCode>General</c:formatCode>
                <c:ptCount val="6"/>
                <c:pt idx="0">
                  <c:v>2</c:v>
                </c:pt>
                <c:pt idx="1">
                  <c:v>1</c:v>
                </c:pt>
                <c:pt idx="2">
                  <c:v>317</c:v>
                </c:pt>
                <c:pt idx="3">
                  <c:v>95</c:v>
                </c:pt>
                <c:pt idx="4">
                  <c:v>85</c:v>
                </c:pt>
                <c:pt idx="5">
                  <c:v>500</c:v>
                </c:pt>
              </c:numCache>
            </c:numRef>
          </c:yVal>
          <c:smooth val="1"/>
          <c:extLst>
            <c:ext xmlns:c16="http://schemas.microsoft.com/office/drawing/2014/chart" uri="{C3380CC4-5D6E-409C-BE32-E72D297353CC}">
              <c16:uniqueId val="{00000000-544E-42AF-8A9B-BB84A75FD904}"/>
            </c:ext>
          </c:extLst>
        </c:ser>
        <c:dLbls>
          <c:dLblPos val="t"/>
          <c:showLegendKey val="0"/>
          <c:showVal val="1"/>
          <c:showCatName val="0"/>
          <c:showSerName val="0"/>
          <c:showPercent val="0"/>
          <c:showBubbleSize val="0"/>
        </c:dLbls>
        <c:axId val="477138752"/>
        <c:axId val="527616640"/>
      </c:scatterChart>
      <c:valAx>
        <c:axId val="477138752"/>
        <c:scaling>
          <c:orientation val="minMax"/>
        </c:scaling>
        <c:delete val="0"/>
        <c:axPos val="b"/>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27616640"/>
        <c:crosses val="autoZero"/>
        <c:crossBetween val="midCat"/>
      </c:valAx>
      <c:valAx>
        <c:axId val="527616640"/>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77138752"/>
        <c:crosses val="autoZero"/>
        <c:crossBetween val="midCa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(1).xlsx]seasonal trends!PivotTable5</c:name>
    <c:fmtId val="5"/>
  </c:pivotSource>
  <c:chart>
    <c:autoTitleDeleted val="1"/>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FF0000"/>
          </a:solidFill>
          <a:ln>
            <a:noFill/>
          </a:ln>
          <a:effectLst/>
        </c:spPr>
        <c:marker>
          <c:symbol val="none"/>
        </c:marker>
      </c:pivotFmt>
      <c:pivotFmt>
        <c:idx val="5"/>
        <c:spPr>
          <a:ln w="28575" cap="rnd">
            <a:solidFill>
              <a:srgbClr val="00B0F0"/>
            </a:solidFill>
            <a:round/>
          </a:ln>
          <a:effectLst/>
        </c:spPr>
        <c:marker>
          <c:symbol val="none"/>
        </c:marker>
      </c:pivotFmt>
    </c:pivotFmts>
    <c:plotArea>
      <c:layout/>
      <c:barChart>
        <c:barDir val="col"/>
        <c:grouping val="clustered"/>
        <c:varyColors val="0"/>
        <c:ser>
          <c:idx val="0"/>
          <c:order val="0"/>
          <c:tx>
            <c:strRef>
              <c:f>'seasonal trends'!$D$4</c:f>
              <c:strCache>
                <c:ptCount val="1"/>
                <c:pt idx="0">
                  <c:v>Sum of Sale</c:v>
                </c:pt>
              </c:strCache>
            </c:strRef>
          </c:tx>
          <c:spPr>
            <a:solidFill>
              <a:srgbClr val="FF0000"/>
            </a:solidFill>
            <a:ln>
              <a:noFill/>
            </a:ln>
            <a:effectLst/>
          </c:spPr>
          <c:invertIfNegative val="0"/>
          <c:cat>
            <c:strRef>
              <c:f>'seasonal trends'!$C$5:$C$17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'seasonal trends'!$D$5:$D$17</c:f>
              <c:numCache>
                <c:formatCode>General</c:formatCode>
                <c:ptCount val="12"/>
                <c:pt idx="0">
                  <c:v>16846</c:v>
                </c:pt>
                <c:pt idx="1">
                  <c:v>13717</c:v>
                </c:pt>
                <c:pt idx="2">
                  <c:v>8752</c:v>
                </c:pt>
                <c:pt idx="3">
                  <c:v>17633</c:v>
                </c:pt>
                <c:pt idx="4">
                  <c:v>8910</c:v>
                </c:pt>
                <c:pt idx="5">
                  <c:v>5091</c:v>
                </c:pt>
                <c:pt idx="6">
                  <c:v>7337</c:v>
                </c:pt>
                <c:pt idx="7">
                  <c:v>10565</c:v>
                </c:pt>
                <c:pt idx="8">
                  <c:v>12447</c:v>
                </c:pt>
                <c:pt idx="9">
                  <c:v>14637</c:v>
                </c:pt>
                <c:pt idx="10">
                  <c:v>11627</c:v>
                </c:pt>
                <c:pt idx="11">
                  <c:v>7603</c:v>
                </c:pt>
              </c:numCache>
            </c:numRef>
          </c:val>
          <c:extLst>
            <c:ext xmlns:c16="http://schemas.microsoft.com/office/drawing/2014/chart" uri="{C3380CC4-5D6E-409C-BE32-E72D297353CC}">
              <c16:uniqueId val="{00000000-DBF2-4BA3-BF4D-5CDFE87A25F9}"/>
            </c:ext>
          </c:extLst>
        </c:ser>
        <c:dLbls>
          <c:showLegendKey val="0"/>
          <c:showVal val="0"/>
          <c:showCatName val="0"/>
          <c:showSerName val="0"/>
          <c:showPercent val="0"/>
          <c:showBubbleSize val="0"/>
        </c:dLbls>
        <c:gapWidth val="150"/>
        <c:axId val="1449702927"/>
        <c:axId val="1098396815"/>
      </c:barChart>
      <c:lineChart>
        <c:grouping val="standard"/>
        <c:varyColors val="0"/>
        <c:ser>
          <c:idx val="1"/>
          <c:order val="1"/>
          <c:tx>
            <c:strRef>
              <c:f>'seasonal trends'!$E$4</c:f>
              <c:strCache>
                <c:ptCount val="1"/>
                <c:pt idx="0">
                  <c:v>Sum of Profit</c:v>
                </c:pt>
              </c:strCache>
            </c:strRef>
          </c:tx>
          <c:spPr>
            <a:ln w="28575" cap="rnd">
              <a:solidFill>
                <a:srgbClr val="00B0F0"/>
              </a:solidFill>
              <a:round/>
            </a:ln>
            <a:effectLst/>
          </c:spPr>
          <c:marker>
            <c:symbol val="none"/>
          </c:marker>
          <c:cat>
            <c:strRef>
              <c:f>'seasonal trends'!$C$5:$C$17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'seasonal trends'!$E$5:$E$17</c:f>
              <c:numCache>
                <c:formatCode>General</c:formatCode>
                <c:ptCount val="12"/>
                <c:pt idx="0">
                  <c:v>2801</c:v>
                </c:pt>
                <c:pt idx="1">
                  <c:v>1922</c:v>
                </c:pt>
                <c:pt idx="2">
                  <c:v>1639</c:v>
                </c:pt>
                <c:pt idx="3">
                  <c:v>-3261</c:v>
                </c:pt>
                <c:pt idx="4">
                  <c:v>-2381</c:v>
                </c:pt>
                <c:pt idx="5">
                  <c:v>-1216</c:v>
                </c:pt>
                <c:pt idx="6">
                  <c:v>-1409</c:v>
                </c:pt>
                <c:pt idx="7">
                  <c:v>58</c:v>
                </c:pt>
                <c:pt idx="8">
                  <c:v>-907</c:v>
                </c:pt>
                <c:pt idx="9">
                  <c:v>2831</c:v>
                </c:pt>
                <c:pt idx="10">
                  <c:v>3188</c:v>
                </c:pt>
                <c:pt idx="11">
                  <c:v>1540</c:v>
                </c:pt>
              </c:numCache>
            </c:numRef>
          </c:val>
          <c:smooth val="0"/>
          <c:extLst>
            <c:ext xmlns:c16="http://schemas.microsoft.com/office/drawing/2014/chart" uri="{C3380CC4-5D6E-409C-BE32-E72D297353CC}">
              <c16:uniqueId val="{00000001-DBF2-4BA3-BF4D-5CDFE87A25F9}"/>
            </c:ext>
          </c:extLst>
        </c:ser>
        <c:dLbls>
          <c:showLegendKey val="0"/>
          <c:showVal val="0"/>
          <c:showCatName val="0"/>
          <c:showSerName val="0"/>
          <c:showPercent val="0"/>
          <c:showBubbleSize val="0"/>
        </c:dLbls>
        <c:marker val="1"/>
        <c:smooth val="0"/>
        <c:axId val="470897248"/>
        <c:axId val="463426112"/>
      </c:lineChart>
      <c:catAx>
        <c:axId val="14497029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98396815"/>
        <c:crosses val="autoZero"/>
        <c:auto val="1"/>
        <c:lblAlgn val="ctr"/>
        <c:lblOffset val="100"/>
        <c:noMultiLvlLbl val="0"/>
      </c:catAx>
      <c:valAx>
        <c:axId val="109839681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49702927"/>
        <c:crosses val="autoZero"/>
        <c:crossBetween val="between"/>
      </c:valAx>
      <c:valAx>
        <c:axId val="46342611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70897248"/>
        <c:crosses val="max"/>
        <c:crossBetween val="between"/>
      </c:valAx>
      <c:catAx>
        <c:axId val="470897248"/>
        <c:scaling>
          <c:orientation val="minMax"/>
        </c:scaling>
        <c:delete val="1"/>
        <c:axPos val="b"/>
        <c:numFmt formatCode="General" sourceLinked="1"/>
        <c:majorTickMark val="out"/>
        <c:minorTickMark val="none"/>
        <c:tickLblPos val="nextTo"/>
        <c:crossAx val="463426112"/>
        <c:crosses val="autoZero"/>
        <c:auto val="1"/>
        <c:lblAlgn val="ctr"/>
        <c:lblOffset val="100"/>
        <c:noMultiLvlLbl val="0"/>
      </c:cat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(1).xlsx]Trends in sales &amp; profit!PivotTable2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 Trends</a:t>
            </a:r>
            <a:r>
              <a:rPr lang="en-IN" baseline="0"/>
              <a:t> in sales &amp; profit</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s>
    <c:plotArea>
      <c:layout/>
      <c:lineChart>
        <c:grouping val="stacked"/>
        <c:varyColors val="0"/>
        <c:ser>
          <c:idx val="0"/>
          <c:order val="0"/>
          <c:tx>
            <c:strRef>
              <c:f>'Trends in sales &amp; profit'!$B$3</c:f>
              <c:strCache>
                <c:ptCount val="1"/>
                <c:pt idx="0">
                  <c:v>Sum of Sale</c:v>
                </c:pt>
              </c:strCache>
            </c:strRef>
          </c:tx>
          <c:spPr>
            <a:ln w="28575" cap="rnd">
              <a:solidFill>
                <a:schemeClr val="accent1"/>
              </a:solidFill>
              <a:round/>
            </a:ln>
            <a:effectLst/>
          </c:spPr>
          <c:marker>
            <c:symbol val="none"/>
          </c:marker>
          <c:cat>
            <c:multiLvlStrRef>
              <c:f>'Trends in sales &amp; profit'!$A$4:$A$24</c:f>
              <c:multiLvlStrCache>
                <c:ptCount val="17"/>
                <c:lvl>
                  <c:pt idx="0">
                    <c:v>Hankerchief</c:v>
                  </c:pt>
                  <c:pt idx="1">
                    <c:v>Kurti</c:v>
                  </c:pt>
                  <c:pt idx="2">
                    <c:v>Leggings</c:v>
                  </c:pt>
                  <c:pt idx="3">
                    <c:v>Saree</c:v>
                  </c:pt>
                  <c:pt idx="4">
                    <c:v>Shirt</c:v>
                  </c:pt>
                  <c:pt idx="5">
                    <c:v>Skirt</c:v>
                  </c:pt>
                  <c:pt idx="6">
                    <c:v>Stole</c:v>
                  </c:pt>
                  <c:pt idx="7">
                    <c:v>Trousers</c:v>
                  </c:pt>
                  <c:pt idx="8">
                    <c:v>T-shirt</c:v>
                  </c:pt>
                  <c:pt idx="9">
                    <c:v>Accessories</c:v>
                  </c:pt>
                  <c:pt idx="10">
                    <c:v>Electronic Games</c:v>
                  </c:pt>
                  <c:pt idx="11">
                    <c:v>Phones</c:v>
                  </c:pt>
                  <c:pt idx="12">
                    <c:v>Printers</c:v>
                  </c:pt>
                  <c:pt idx="13">
                    <c:v>Bookcases</c:v>
                  </c:pt>
                  <c:pt idx="14">
                    <c:v>Chairs</c:v>
                  </c:pt>
                  <c:pt idx="15">
                    <c:v>Furnishings</c:v>
                  </c:pt>
                  <c:pt idx="16">
                    <c:v>Tables</c:v>
                  </c:pt>
                </c:lvl>
                <c:lvl>
                  <c:pt idx="0">
                    <c:v>Clothing</c:v>
                  </c:pt>
                  <c:pt idx="9">
                    <c:v>Electronics</c:v>
                  </c:pt>
                  <c:pt idx="13">
                    <c:v>Furniture</c:v>
                  </c:pt>
                </c:lvl>
              </c:multiLvlStrCache>
            </c:multiLvlStrRef>
          </c:cat>
          <c:val>
            <c:numRef>
              <c:f>'Trends in sales &amp; profit'!$B$4:$B$24</c:f>
              <c:numCache>
                <c:formatCode>General</c:formatCode>
                <c:ptCount val="17"/>
                <c:pt idx="0">
                  <c:v>4362</c:v>
                </c:pt>
                <c:pt idx="1">
                  <c:v>1154</c:v>
                </c:pt>
                <c:pt idx="2">
                  <c:v>851</c:v>
                </c:pt>
                <c:pt idx="3">
                  <c:v>17831</c:v>
                </c:pt>
                <c:pt idx="4">
                  <c:v>2535</c:v>
                </c:pt>
                <c:pt idx="5">
                  <c:v>822</c:v>
                </c:pt>
                <c:pt idx="6">
                  <c:v>7583</c:v>
                </c:pt>
                <c:pt idx="7">
                  <c:v>7109</c:v>
                </c:pt>
                <c:pt idx="8">
                  <c:v>3205</c:v>
                </c:pt>
                <c:pt idx="9">
                  <c:v>9472</c:v>
                </c:pt>
                <c:pt idx="10">
                  <c:v>11942</c:v>
                </c:pt>
                <c:pt idx="11">
                  <c:v>11691</c:v>
                </c:pt>
                <c:pt idx="12">
                  <c:v>16822</c:v>
                </c:pt>
                <c:pt idx="13">
                  <c:v>25800</c:v>
                </c:pt>
                <c:pt idx="14">
                  <c:v>5724</c:v>
                </c:pt>
                <c:pt idx="15">
                  <c:v>4295</c:v>
                </c:pt>
                <c:pt idx="16">
                  <c:v>3967</c:v>
                </c:pt>
              </c:numCache>
            </c:numRef>
          </c:val>
          <c:smooth val="0"/>
          <c:extLst>
            <c:ext xmlns:c16="http://schemas.microsoft.com/office/drawing/2014/chart" uri="{C3380CC4-5D6E-409C-BE32-E72D297353CC}">
              <c16:uniqueId val="{00000000-2E5F-4951-B21F-F16EEB0F6989}"/>
            </c:ext>
          </c:extLst>
        </c:ser>
        <c:ser>
          <c:idx val="1"/>
          <c:order val="1"/>
          <c:tx>
            <c:strRef>
              <c:f>'Trends in sales &amp; profit'!$C$3</c:f>
              <c:strCache>
                <c:ptCount val="1"/>
                <c:pt idx="0">
                  <c:v>Sum of Profit</c:v>
                </c:pt>
              </c:strCache>
            </c:strRef>
          </c:tx>
          <c:spPr>
            <a:ln w="28575" cap="rnd">
              <a:solidFill>
                <a:schemeClr val="accent2"/>
              </a:solidFill>
              <a:round/>
            </a:ln>
            <a:effectLst/>
          </c:spPr>
          <c:marker>
            <c:symbol val="none"/>
          </c:marker>
          <c:cat>
            <c:multiLvlStrRef>
              <c:f>'Trends in sales &amp; profit'!$A$4:$A$24</c:f>
              <c:multiLvlStrCache>
                <c:ptCount val="17"/>
                <c:lvl>
                  <c:pt idx="0">
                    <c:v>Hankerchief</c:v>
                  </c:pt>
                  <c:pt idx="1">
                    <c:v>Kurti</c:v>
                  </c:pt>
                  <c:pt idx="2">
                    <c:v>Leggings</c:v>
                  </c:pt>
                  <c:pt idx="3">
                    <c:v>Saree</c:v>
                  </c:pt>
                  <c:pt idx="4">
                    <c:v>Shirt</c:v>
                  </c:pt>
                  <c:pt idx="5">
                    <c:v>Skirt</c:v>
                  </c:pt>
                  <c:pt idx="6">
                    <c:v>Stole</c:v>
                  </c:pt>
                  <c:pt idx="7">
                    <c:v>Trousers</c:v>
                  </c:pt>
                  <c:pt idx="8">
                    <c:v>T-shirt</c:v>
                  </c:pt>
                  <c:pt idx="9">
                    <c:v>Accessories</c:v>
                  </c:pt>
                  <c:pt idx="10">
                    <c:v>Electronic Games</c:v>
                  </c:pt>
                  <c:pt idx="11">
                    <c:v>Phones</c:v>
                  </c:pt>
                  <c:pt idx="12">
                    <c:v>Printers</c:v>
                  </c:pt>
                  <c:pt idx="13">
                    <c:v>Bookcases</c:v>
                  </c:pt>
                  <c:pt idx="14">
                    <c:v>Chairs</c:v>
                  </c:pt>
                  <c:pt idx="15">
                    <c:v>Furnishings</c:v>
                  </c:pt>
                  <c:pt idx="16">
                    <c:v>Tables</c:v>
                  </c:pt>
                </c:lvl>
                <c:lvl>
                  <c:pt idx="0">
                    <c:v>Clothing</c:v>
                  </c:pt>
                  <c:pt idx="9">
                    <c:v>Electronics</c:v>
                  </c:pt>
                  <c:pt idx="13">
                    <c:v>Furniture</c:v>
                  </c:pt>
                </c:lvl>
              </c:multiLvlStrCache>
            </c:multiLvlStrRef>
          </c:cat>
          <c:val>
            <c:numRef>
              <c:f>'Trends in sales &amp; profit'!$C$4:$C$24</c:f>
              <c:numCache>
                <c:formatCode>General</c:formatCode>
                <c:ptCount val="17"/>
                <c:pt idx="0">
                  <c:v>765</c:v>
                </c:pt>
                <c:pt idx="1">
                  <c:v>-5</c:v>
                </c:pt>
                <c:pt idx="2">
                  <c:v>87</c:v>
                </c:pt>
                <c:pt idx="3">
                  <c:v>1166</c:v>
                </c:pt>
                <c:pt idx="4">
                  <c:v>247</c:v>
                </c:pt>
                <c:pt idx="5">
                  <c:v>94</c:v>
                </c:pt>
                <c:pt idx="6">
                  <c:v>1275</c:v>
                </c:pt>
                <c:pt idx="7">
                  <c:v>435</c:v>
                </c:pt>
                <c:pt idx="8">
                  <c:v>783</c:v>
                </c:pt>
                <c:pt idx="9">
                  <c:v>2170</c:v>
                </c:pt>
                <c:pt idx="10">
                  <c:v>-1990</c:v>
                </c:pt>
                <c:pt idx="11">
                  <c:v>-2951</c:v>
                </c:pt>
                <c:pt idx="12">
                  <c:v>930</c:v>
                </c:pt>
                <c:pt idx="13">
                  <c:v>4083</c:v>
                </c:pt>
                <c:pt idx="14">
                  <c:v>328</c:v>
                </c:pt>
                <c:pt idx="15">
                  <c:v>412</c:v>
                </c:pt>
                <c:pt idx="16">
                  <c:v>-3024</c:v>
                </c:pt>
              </c:numCache>
            </c:numRef>
          </c:val>
          <c:smooth val="0"/>
          <c:extLst>
            <c:ext xmlns:c16="http://schemas.microsoft.com/office/drawing/2014/chart" uri="{C3380CC4-5D6E-409C-BE32-E72D297353CC}">
              <c16:uniqueId val="{00000001-2E5F-4951-B21F-F16EEB0F6989}"/>
            </c:ext>
          </c:extLst>
        </c:ser>
        <c:dLbls>
          <c:showLegendKey val="0"/>
          <c:showVal val="0"/>
          <c:showCatName val="0"/>
          <c:showSerName val="0"/>
          <c:showPercent val="0"/>
          <c:showBubbleSize val="0"/>
        </c:dLbls>
        <c:smooth val="0"/>
        <c:axId val="975305727"/>
        <c:axId val="1198667151"/>
      </c:lineChart>
      <c:catAx>
        <c:axId val="9753057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8667151"/>
        <c:crosses val="autoZero"/>
        <c:auto val="1"/>
        <c:lblAlgn val="ctr"/>
        <c:lblOffset val="100"/>
        <c:noMultiLvlLbl val="0"/>
      </c:catAx>
      <c:valAx>
        <c:axId val="1198667151"/>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53057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(1).xlsx]KPI!PivotTable4</c:name>
    <c:fmtId val="0"/>
  </c:pivotSource>
  <c:chart>
    <c:autoTitleDeleted val="1"/>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KPI!$B$3</c:f>
              <c:strCache>
                <c:ptCount val="1"/>
                <c:pt idx="0">
                  <c:v>Total</c:v>
                </c:pt>
              </c:strCache>
            </c:strRef>
          </c:tx>
          <c:spPr>
            <a:ln w="28575" cap="rnd">
              <a:solidFill>
                <a:schemeClr val="accent1"/>
              </a:solidFill>
              <a:round/>
            </a:ln>
            <a:effectLst/>
          </c:spPr>
          <c:marker>
            <c:symbol val="none"/>
          </c:marker>
          <c:cat>
            <c:strRef>
              <c:f>KPI!$A$4:$A$16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KPI!$B$4:$B$16</c:f>
              <c:numCache>
                <c:formatCode>General</c:formatCode>
                <c:ptCount val="12"/>
                <c:pt idx="0">
                  <c:v>16846</c:v>
                </c:pt>
                <c:pt idx="1">
                  <c:v>13717</c:v>
                </c:pt>
                <c:pt idx="2">
                  <c:v>8752</c:v>
                </c:pt>
                <c:pt idx="3">
                  <c:v>17633</c:v>
                </c:pt>
                <c:pt idx="4">
                  <c:v>8910</c:v>
                </c:pt>
                <c:pt idx="5">
                  <c:v>5091</c:v>
                </c:pt>
                <c:pt idx="6">
                  <c:v>7337</c:v>
                </c:pt>
                <c:pt idx="7">
                  <c:v>10565</c:v>
                </c:pt>
                <c:pt idx="8">
                  <c:v>12447</c:v>
                </c:pt>
                <c:pt idx="9">
                  <c:v>14637</c:v>
                </c:pt>
                <c:pt idx="10">
                  <c:v>11627</c:v>
                </c:pt>
                <c:pt idx="11">
                  <c:v>7603</c:v>
                </c:pt>
              </c:numCache>
            </c:numRef>
          </c:val>
          <c:smooth val="0"/>
          <c:extLst>
            <c:ext xmlns:c16="http://schemas.microsoft.com/office/drawing/2014/chart" uri="{C3380CC4-5D6E-409C-BE32-E72D297353CC}">
              <c16:uniqueId val="{00000000-8219-4315-AFE1-EF472F744E1F}"/>
            </c:ext>
          </c:extLst>
        </c:ser>
        <c:dLbls>
          <c:showLegendKey val="0"/>
          <c:showVal val="0"/>
          <c:showCatName val="0"/>
          <c:showSerName val="0"/>
          <c:showPercent val="0"/>
          <c:showBubbleSize val="0"/>
        </c:dLbls>
        <c:smooth val="0"/>
        <c:axId val="367554832"/>
        <c:axId val="702381984"/>
      </c:lineChart>
      <c:catAx>
        <c:axId val="367554832"/>
        <c:scaling>
          <c:orientation val="minMax"/>
        </c:scaling>
        <c:delete val="1"/>
        <c:axPos val="b"/>
        <c:numFmt formatCode="General" sourceLinked="1"/>
        <c:majorTickMark val="none"/>
        <c:minorTickMark val="none"/>
        <c:tickLblPos val="nextTo"/>
        <c:crossAx val="702381984"/>
        <c:crosses val="autoZero"/>
        <c:auto val="1"/>
        <c:lblAlgn val="ctr"/>
        <c:lblOffset val="100"/>
        <c:noMultiLvlLbl val="0"/>
      </c:catAx>
      <c:valAx>
        <c:axId val="702381984"/>
        <c:scaling>
          <c:orientation val="minMax"/>
        </c:scaling>
        <c:delete val="1"/>
        <c:axPos val="l"/>
        <c:numFmt formatCode="General" sourceLinked="1"/>
        <c:majorTickMark val="none"/>
        <c:minorTickMark val="none"/>
        <c:tickLblPos val="nextTo"/>
        <c:crossAx val="3675548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(1).xlsx]KPI!PivotTable5</c:name>
    <c:fmtId val="1"/>
  </c:pivotSource>
  <c:chart>
    <c:autoTitleDeleted val="1"/>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KPI!$E$3</c:f>
              <c:strCache>
                <c:ptCount val="1"/>
                <c:pt idx="0">
                  <c:v>Total</c:v>
                </c:pt>
              </c:strCache>
            </c:strRef>
          </c:tx>
          <c:spPr>
            <a:ln w="28575" cap="rnd">
              <a:solidFill>
                <a:schemeClr val="accent1"/>
              </a:solidFill>
              <a:round/>
            </a:ln>
            <a:effectLst/>
          </c:spPr>
          <c:marker>
            <c:symbol val="none"/>
          </c:marker>
          <c:cat>
            <c:strRef>
              <c:f>KPI!$D$4:$D$16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KPI!$E$4:$E$16</c:f>
              <c:numCache>
                <c:formatCode>General</c:formatCode>
                <c:ptCount val="12"/>
                <c:pt idx="0">
                  <c:v>2801</c:v>
                </c:pt>
                <c:pt idx="1">
                  <c:v>1922</c:v>
                </c:pt>
                <c:pt idx="2">
                  <c:v>1639</c:v>
                </c:pt>
                <c:pt idx="3">
                  <c:v>-3261</c:v>
                </c:pt>
                <c:pt idx="4">
                  <c:v>-2381</c:v>
                </c:pt>
                <c:pt idx="5">
                  <c:v>-1216</c:v>
                </c:pt>
                <c:pt idx="6">
                  <c:v>-1409</c:v>
                </c:pt>
                <c:pt idx="7">
                  <c:v>58</c:v>
                </c:pt>
                <c:pt idx="8">
                  <c:v>-907</c:v>
                </c:pt>
                <c:pt idx="9">
                  <c:v>2831</c:v>
                </c:pt>
                <c:pt idx="10">
                  <c:v>3188</c:v>
                </c:pt>
                <c:pt idx="11">
                  <c:v>1540</c:v>
                </c:pt>
              </c:numCache>
            </c:numRef>
          </c:val>
          <c:smooth val="0"/>
          <c:extLst>
            <c:ext xmlns:c16="http://schemas.microsoft.com/office/drawing/2014/chart" uri="{C3380CC4-5D6E-409C-BE32-E72D297353CC}">
              <c16:uniqueId val="{00000000-16AA-4DE3-B371-21894BBFBDC6}"/>
            </c:ext>
          </c:extLst>
        </c:ser>
        <c:dLbls>
          <c:showLegendKey val="0"/>
          <c:showVal val="0"/>
          <c:showCatName val="0"/>
          <c:showSerName val="0"/>
          <c:showPercent val="0"/>
          <c:showBubbleSize val="0"/>
        </c:dLbls>
        <c:smooth val="0"/>
        <c:axId val="563459088"/>
        <c:axId val="526679408"/>
      </c:lineChart>
      <c:catAx>
        <c:axId val="563459088"/>
        <c:scaling>
          <c:orientation val="minMax"/>
        </c:scaling>
        <c:delete val="1"/>
        <c:axPos val="b"/>
        <c:numFmt formatCode="General" sourceLinked="1"/>
        <c:majorTickMark val="none"/>
        <c:minorTickMark val="none"/>
        <c:tickLblPos val="nextTo"/>
        <c:crossAx val="526679408"/>
        <c:crosses val="autoZero"/>
        <c:auto val="1"/>
        <c:lblAlgn val="ctr"/>
        <c:lblOffset val="100"/>
        <c:noMultiLvlLbl val="0"/>
      </c:catAx>
      <c:valAx>
        <c:axId val="526679408"/>
        <c:scaling>
          <c:orientation val="minMax"/>
        </c:scaling>
        <c:delete val="1"/>
        <c:axPos val="l"/>
        <c:numFmt formatCode="General" sourceLinked="1"/>
        <c:majorTickMark val="none"/>
        <c:minorTickMark val="none"/>
        <c:tickLblPos val="nextTo"/>
        <c:crossAx val="56345908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(1).xlsx]KPI!PivotTable6</c:name>
    <c:fmtId val="2"/>
  </c:pivotSource>
  <c:chart>
    <c:autoTitleDeleted val="1"/>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KPI!$H$3</c:f>
              <c:strCache>
                <c:ptCount val="1"/>
                <c:pt idx="0">
                  <c:v>Total</c:v>
                </c:pt>
              </c:strCache>
            </c:strRef>
          </c:tx>
          <c:spPr>
            <a:ln w="28575" cap="rnd">
              <a:solidFill>
                <a:schemeClr val="accent1"/>
              </a:solidFill>
              <a:round/>
            </a:ln>
            <a:effectLst/>
          </c:spPr>
          <c:marker>
            <c:symbol val="none"/>
          </c:marker>
          <c:cat>
            <c:strRef>
              <c:f>KPI!$G$4:$G$16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KPI!$H$4:$H$16</c:f>
              <c:numCache>
                <c:formatCode>General</c:formatCode>
                <c:ptCount val="12"/>
                <c:pt idx="0">
                  <c:v>214</c:v>
                </c:pt>
                <c:pt idx="1">
                  <c:v>228</c:v>
                </c:pt>
                <c:pt idx="2">
                  <c:v>210</c:v>
                </c:pt>
                <c:pt idx="3">
                  <c:v>176</c:v>
                </c:pt>
                <c:pt idx="4">
                  <c:v>116</c:v>
                </c:pt>
                <c:pt idx="5">
                  <c:v>112</c:v>
                </c:pt>
                <c:pt idx="6">
                  <c:v>131</c:v>
                </c:pt>
                <c:pt idx="7">
                  <c:v>119</c:v>
                </c:pt>
                <c:pt idx="8">
                  <c:v>101</c:v>
                </c:pt>
                <c:pt idx="9">
                  <c:v>192</c:v>
                </c:pt>
                <c:pt idx="10">
                  <c:v>160</c:v>
                </c:pt>
                <c:pt idx="11">
                  <c:v>154</c:v>
                </c:pt>
              </c:numCache>
            </c:numRef>
          </c:val>
          <c:smooth val="0"/>
          <c:extLst>
            <c:ext xmlns:c16="http://schemas.microsoft.com/office/drawing/2014/chart" uri="{C3380CC4-5D6E-409C-BE32-E72D297353CC}">
              <c16:uniqueId val="{00000000-2F09-461D-8E76-D205FBF1ACCE}"/>
            </c:ext>
          </c:extLst>
        </c:ser>
        <c:dLbls>
          <c:showLegendKey val="0"/>
          <c:showVal val="0"/>
          <c:showCatName val="0"/>
          <c:showSerName val="0"/>
          <c:showPercent val="0"/>
          <c:showBubbleSize val="0"/>
        </c:dLbls>
        <c:smooth val="0"/>
        <c:axId val="515232704"/>
        <c:axId val="702383424"/>
      </c:lineChart>
      <c:catAx>
        <c:axId val="515232704"/>
        <c:scaling>
          <c:orientation val="minMax"/>
        </c:scaling>
        <c:delete val="1"/>
        <c:axPos val="b"/>
        <c:numFmt formatCode="General" sourceLinked="1"/>
        <c:majorTickMark val="none"/>
        <c:minorTickMark val="none"/>
        <c:tickLblPos val="nextTo"/>
        <c:crossAx val="702383424"/>
        <c:crosses val="autoZero"/>
        <c:auto val="1"/>
        <c:lblAlgn val="ctr"/>
        <c:lblOffset val="100"/>
        <c:noMultiLvlLbl val="0"/>
      </c:catAx>
      <c:valAx>
        <c:axId val="702383424"/>
        <c:scaling>
          <c:orientation val="minMax"/>
        </c:scaling>
        <c:delete val="1"/>
        <c:axPos val="l"/>
        <c:numFmt formatCode="General" sourceLinked="1"/>
        <c:majorTickMark val="none"/>
        <c:minorTickMark val="none"/>
        <c:tickLblPos val="nextTo"/>
        <c:crossAx val="51523270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(1).xlsx]KPI!PivotTable7</c:name>
    <c:fmtId val="3"/>
  </c:pivotSource>
  <c:chart>
    <c:autoTitleDeleted val="1"/>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KPI!$K$3</c:f>
              <c:strCache>
                <c:ptCount val="1"/>
                <c:pt idx="0">
                  <c:v>Total</c:v>
                </c:pt>
              </c:strCache>
            </c:strRef>
          </c:tx>
          <c:spPr>
            <a:ln w="28575" cap="rnd">
              <a:solidFill>
                <a:schemeClr val="accent1"/>
              </a:solidFill>
              <a:round/>
            </a:ln>
            <a:effectLst/>
          </c:spPr>
          <c:marker>
            <c:symbol val="none"/>
          </c:marker>
          <c:cat>
            <c:strRef>
              <c:f>KPI!$J$4:$J$16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KPI!$K$4:$K$16</c:f>
              <c:numCache>
                <c:formatCode>General</c:formatCode>
                <c:ptCount val="12"/>
                <c:pt idx="0">
                  <c:v>61</c:v>
                </c:pt>
                <c:pt idx="1">
                  <c:v>54</c:v>
                </c:pt>
                <c:pt idx="2">
                  <c:v>58</c:v>
                </c:pt>
                <c:pt idx="3">
                  <c:v>44</c:v>
                </c:pt>
                <c:pt idx="4">
                  <c:v>31</c:v>
                </c:pt>
                <c:pt idx="5">
                  <c:v>30</c:v>
                </c:pt>
                <c:pt idx="6">
                  <c:v>31</c:v>
                </c:pt>
                <c:pt idx="7">
                  <c:v>31</c:v>
                </c:pt>
                <c:pt idx="8">
                  <c:v>30</c:v>
                </c:pt>
                <c:pt idx="9">
                  <c:v>43</c:v>
                </c:pt>
                <c:pt idx="10">
                  <c:v>46</c:v>
                </c:pt>
                <c:pt idx="11">
                  <c:v>41</c:v>
                </c:pt>
              </c:numCache>
            </c:numRef>
          </c:val>
          <c:smooth val="0"/>
          <c:extLst>
            <c:ext xmlns:c16="http://schemas.microsoft.com/office/drawing/2014/chart" uri="{C3380CC4-5D6E-409C-BE32-E72D297353CC}">
              <c16:uniqueId val="{00000000-AC89-4E1F-914A-477CD1DBDE46}"/>
            </c:ext>
          </c:extLst>
        </c:ser>
        <c:dLbls>
          <c:showLegendKey val="0"/>
          <c:showVal val="0"/>
          <c:showCatName val="0"/>
          <c:showSerName val="0"/>
          <c:showPercent val="0"/>
          <c:showBubbleSize val="0"/>
        </c:dLbls>
        <c:smooth val="0"/>
        <c:axId val="649845056"/>
        <c:axId val="463430912"/>
      </c:lineChart>
      <c:catAx>
        <c:axId val="649845056"/>
        <c:scaling>
          <c:orientation val="minMax"/>
        </c:scaling>
        <c:delete val="1"/>
        <c:axPos val="b"/>
        <c:numFmt formatCode="General" sourceLinked="1"/>
        <c:majorTickMark val="none"/>
        <c:minorTickMark val="none"/>
        <c:tickLblPos val="nextTo"/>
        <c:crossAx val="463430912"/>
        <c:crosses val="autoZero"/>
        <c:auto val="1"/>
        <c:lblAlgn val="ctr"/>
        <c:lblOffset val="100"/>
        <c:noMultiLvlLbl val="0"/>
      </c:catAx>
      <c:valAx>
        <c:axId val="463430912"/>
        <c:scaling>
          <c:orientation val="minMax"/>
        </c:scaling>
        <c:delete val="1"/>
        <c:axPos val="l"/>
        <c:numFmt formatCode="General" sourceLinked="1"/>
        <c:majorTickMark val="none"/>
        <c:minorTickMark val="none"/>
        <c:tickLblPos val="nextTo"/>
        <c:crossAx val="6498450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(1).xlsx]KPI!PivotTable8</c:name>
    <c:fmtId val="4"/>
  </c:pivotSource>
  <c:chart>
    <c:autoTitleDeleted val="1"/>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KPI!$N$3</c:f>
              <c:strCache>
                <c:ptCount val="1"/>
                <c:pt idx="0">
                  <c:v>Total</c:v>
                </c:pt>
              </c:strCache>
            </c:strRef>
          </c:tx>
          <c:spPr>
            <a:ln w="28575" cap="rnd">
              <a:solidFill>
                <a:schemeClr val="accent1"/>
              </a:solidFill>
              <a:round/>
            </a:ln>
            <a:effectLst/>
          </c:spPr>
          <c:marker>
            <c:symbol val="none"/>
          </c:marker>
          <c:cat>
            <c:strRef>
              <c:f>KPI!$M$4:$M$16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KPI!$N$4:$N$16</c:f>
              <c:numCache>
                <c:formatCode>General</c:formatCode>
                <c:ptCount val="12"/>
                <c:pt idx="0">
                  <c:v>0.16627092484862876</c:v>
                </c:pt>
                <c:pt idx="1">
                  <c:v>0.14011810162571992</c:v>
                </c:pt>
                <c:pt idx="2">
                  <c:v>0.18727148080438757</c:v>
                </c:pt>
                <c:pt idx="3">
                  <c:v>-0.18493733340894913</c:v>
                </c:pt>
                <c:pt idx="4">
                  <c:v>-0.26722783389450055</c:v>
                </c:pt>
                <c:pt idx="5">
                  <c:v>-0.23885287762718524</c:v>
                </c:pt>
                <c:pt idx="6">
                  <c:v>-0.19204034346463131</c:v>
                </c:pt>
                <c:pt idx="7">
                  <c:v>5.4898248935163277E-3</c:v>
                </c:pt>
                <c:pt idx="8">
                  <c:v>-7.2868964409094558E-2</c:v>
                </c:pt>
                <c:pt idx="9">
                  <c:v>0.19341395094623215</c:v>
                </c:pt>
                <c:pt idx="10">
                  <c:v>0.27418938677216825</c:v>
                </c:pt>
                <c:pt idx="11">
                  <c:v>0.20255162435880572</c:v>
                </c:pt>
              </c:numCache>
            </c:numRef>
          </c:val>
          <c:smooth val="0"/>
          <c:extLst>
            <c:ext xmlns:c16="http://schemas.microsoft.com/office/drawing/2014/chart" uri="{C3380CC4-5D6E-409C-BE32-E72D297353CC}">
              <c16:uniqueId val="{00000000-A2E9-49C3-8688-B8761E978E11}"/>
            </c:ext>
          </c:extLst>
        </c:ser>
        <c:dLbls>
          <c:showLegendKey val="0"/>
          <c:showVal val="0"/>
          <c:showCatName val="0"/>
          <c:showSerName val="0"/>
          <c:showPercent val="0"/>
          <c:showBubbleSize val="0"/>
        </c:dLbls>
        <c:smooth val="0"/>
        <c:axId val="577268400"/>
        <c:axId val="372160128"/>
      </c:lineChart>
      <c:catAx>
        <c:axId val="577268400"/>
        <c:scaling>
          <c:orientation val="minMax"/>
        </c:scaling>
        <c:delete val="1"/>
        <c:axPos val="b"/>
        <c:numFmt formatCode="General" sourceLinked="1"/>
        <c:majorTickMark val="none"/>
        <c:minorTickMark val="none"/>
        <c:tickLblPos val="nextTo"/>
        <c:crossAx val="372160128"/>
        <c:crosses val="autoZero"/>
        <c:auto val="1"/>
        <c:lblAlgn val="ctr"/>
        <c:lblOffset val="100"/>
        <c:noMultiLvlLbl val="0"/>
      </c:catAx>
      <c:valAx>
        <c:axId val="372160128"/>
        <c:scaling>
          <c:orientation val="minMax"/>
        </c:scaling>
        <c:delete val="1"/>
        <c:axPos val="l"/>
        <c:numFmt formatCode="General" sourceLinked="1"/>
        <c:majorTickMark val="none"/>
        <c:minorTickMark val="none"/>
        <c:tickLblPos val="nextTo"/>
        <c:crossAx val="57726840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employee</a:t>
            </a:r>
            <a:r>
              <a:rPr lang="en-IN" baseline="0"/>
              <a:t> &amp; tgets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smoothMarker"/>
        <c:varyColors val="0"/>
        <c:ser>
          <c:idx val="0"/>
          <c:order val="0"/>
          <c:tx>
            <c:strRef>
              <c:f>'Employee &amp; targets'!$G$9</c:f>
              <c:strCache>
                <c:ptCount val="1"/>
                <c:pt idx="0">
                  <c:v>B</c:v>
                </c:pt>
              </c:strCache>
            </c:strRef>
          </c:tx>
          <c:spPr>
            <a:ln w="19050" cap="rnd">
              <a:solidFill>
                <a:schemeClr val="accent6"/>
              </a:solidFill>
              <a:round/>
            </a:ln>
            <a:effectLst/>
          </c:spPr>
          <c:marker>
            <c:symbol val="circle"/>
            <c:size val="5"/>
            <c:spPr>
              <a:solidFill>
                <a:schemeClr val="tx1"/>
              </a:solidFill>
              <a:ln w="9525">
                <a:solidFill>
                  <a:schemeClr val="accent6"/>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xVal>
            <c:strRef>
              <c:f>'Employee &amp; targets'!$F$10:$F$15</c:f>
              <c:strCache>
                <c:ptCount val="6"/>
                <c:pt idx="0">
                  <c:v>500</c:v>
                </c:pt>
                <c:pt idx="1">
                  <c:v>1000</c:v>
                </c:pt>
                <c:pt idx="2">
                  <c:v>1500</c:v>
                </c:pt>
                <c:pt idx="3">
                  <c:v>2500</c:v>
                </c:pt>
                <c:pt idx="4">
                  <c:v>3000</c:v>
                </c:pt>
                <c:pt idx="5">
                  <c:v>Grand Total</c:v>
                </c:pt>
              </c:strCache>
            </c:strRef>
          </c:xVal>
          <c:yVal>
            <c:numRef>
              <c:f>'Employee &amp; targets'!$G$10:$G$15</c:f>
              <c:numCache>
                <c:formatCode>General</c:formatCode>
                <c:ptCount val="6"/>
                <c:pt idx="0">
                  <c:v>2</c:v>
                </c:pt>
                <c:pt idx="1">
                  <c:v>1</c:v>
                </c:pt>
                <c:pt idx="2">
                  <c:v>317</c:v>
                </c:pt>
                <c:pt idx="3">
                  <c:v>95</c:v>
                </c:pt>
                <c:pt idx="4">
                  <c:v>85</c:v>
                </c:pt>
                <c:pt idx="5">
                  <c:v>500</c:v>
                </c:pt>
              </c:numCache>
            </c:numRef>
          </c:yVal>
          <c:smooth val="1"/>
          <c:extLst>
            <c:ext xmlns:c16="http://schemas.microsoft.com/office/drawing/2014/chart" uri="{C3380CC4-5D6E-409C-BE32-E72D297353CC}">
              <c16:uniqueId val="{00000000-73C4-44BA-A2FD-74BFDB1A4EE7}"/>
            </c:ext>
          </c:extLst>
        </c:ser>
        <c:dLbls>
          <c:dLblPos val="t"/>
          <c:showLegendKey val="0"/>
          <c:showVal val="1"/>
          <c:showCatName val="0"/>
          <c:showSerName val="0"/>
          <c:showPercent val="0"/>
          <c:showBubbleSize val="0"/>
        </c:dLbls>
        <c:axId val="477138752"/>
        <c:axId val="527616640"/>
      </c:scatterChart>
      <c:valAx>
        <c:axId val="477138752"/>
        <c:scaling>
          <c:orientation val="minMax"/>
        </c:scaling>
        <c:delete val="0"/>
        <c:axPos val="b"/>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7616640"/>
        <c:crosses val="autoZero"/>
        <c:crossBetween val="midCat"/>
      </c:valAx>
      <c:valAx>
        <c:axId val="527616640"/>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7138752"/>
        <c:crosses val="autoZero"/>
        <c:crossBetween val="midCat"/>
      </c:valAx>
      <c:spPr>
        <a:noFill/>
        <a:ln>
          <a:noFill/>
        </a:ln>
        <a:effectLst/>
      </c:spPr>
    </c:plotArea>
    <c:legend>
      <c:legendPos val="b"/>
      <c:layout>
        <c:manualLayout>
          <c:xMode val="edge"/>
          <c:yMode val="edge"/>
          <c:x val="0.89350831146106735"/>
          <c:y val="0.4496522309711285"/>
          <c:w val="9.6316710411198589E-2"/>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[0Vtgd83Gw4ffquge78asTBGKV5wwVe9lgIng0Zpa (1).xlsx]seasonal trends!PivotTable5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seasonal</a:t>
            </a:r>
            <a:r>
              <a:rPr lang="en-IN" baseline="0"/>
              <a:t> trends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ln w="28575" cap="rnd">
            <a:solidFill>
              <a:schemeClr val="accent1"/>
            </a:solidFill>
            <a:round/>
          </a:ln>
          <a:effectLst/>
        </c:spPr>
        <c:marker>
          <c:symbol val="none"/>
        </c:marker>
      </c:pivotFmt>
    </c:pivotFmts>
    <c:plotArea>
      <c:layout/>
      <c:barChart>
        <c:barDir val="col"/>
        <c:grouping val="clustered"/>
        <c:varyColors val="0"/>
        <c:ser>
          <c:idx val="0"/>
          <c:order val="0"/>
          <c:tx>
            <c:strRef>
              <c:f>'seasonal trends'!$D$4</c:f>
              <c:strCache>
                <c:ptCount val="1"/>
                <c:pt idx="0">
                  <c:v>Sum of Sale</c:v>
                </c:pt>
              </c:strCache>
            </c:strRef>
          </c:tx>
          <c:spPr>
            <a:solidFill>
              <a:schemeClr val="accent1"/>
            </a:solidFill>
            <a:ln>
              <a:noFill/>
            </a:ln>
            <a:effectLst/>
          </c:spPr>
          <c:invertIfNegative val="0"/>
          <c:cat>
            <c:strRef>
              <c:f>'seasonal trends'!$C$5:$C$17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'seasonal trends'!$D$5:$D$17</c:f>
              <c:numCache>
                <c:formatCode>General</c:formatCode>
                <c:ptCount val="12"/>
                <c:pt idx="0">
                  <c:v>16846</c:v>
                </c:pt>
                <c:pt idx="1">
                  <c:v>13717</c:v>
                </c:pt>
                <c:pt idx="2">
                  <c:v>8752</c:v>
                </c:pt>
                <c:pt idx="3">
                  <c:v>17633</c:v>
                </c:pt>
                <c:pt idx="4">
                  <c:v>8910</c:v>
                </c:pt>
                <c:pt idx="5">
                  <c:v>5091</c:v>
                </c:pt>
                <c:pt idx="6">
                  <c:v>7337</c:v>
                </c:pt>
                <c:pt idx="7">
                  <c:v>10565</c:v>
                </c:pt>
                <c:pt idx="8">
                  <c:v>12447</c:v>
                </c:pt>
                <c:pt idx="9">
                  <c:v>14637</c:v>
                </c:pt>
                <c:pt idx="10">
                  <c:v>11627</c:v>
                </c:pt>
                <c:pt idx="11">
                  <c:v>7603</c:v>
                </c:pt>
              </c:numCache>
            </c:numRef>
          </c:val>
          <c:extLst>
            <c:ext xmlns:c16="http://schemas.microsoft.com/office/drawing/2014/chart" uri="{C3380CC4-5D6E-409C-BE32-E72D297353CC}">
              <c16:uniqueId val="{00000000-729B-467F-BEB5-FF909DDD5FF4}"/>
            </c:ext>
          </c:extLst>
        </c:ser>
        <c:dLbls>
          <c:showLegendKey val="0"/>
          <c:showVal val="0"/>
          <c:showCatName val="0"/>
          <c:showSerName val="0"/>
          <c:showPercent val="0"/>
          <c:showBubbleSize val="0"/>
        </c:dLbls>
        <c:gapWidth val="150"/>
        <c:axId val="1449702927"/>
        <c:axId val="1098396815"/>
      </c:barChart>
      <c:lineChart>
        <c:grouping val="standard"/>
        <c:varyColors val="0"/>
        <c:ser>
          <c:idx val="1"/>
          <c:order val="1"/>
          <c:tx>
            <c:strRef>
              <c:f>'seasonal trends'!$E$4</c:f>
              <c:strCache>
                <c:ptCount val="1"/>
                <c:pt idx="0">
                  <c:v>Sum of Profit</c:v>
                </c:pt>
              </c:strCache>
            </c:strRef>
          </c:tx>
          <c:spPr>
            <a:ln w="28575" cap="rnd">
              <a:solidFill>
                <a:schemeClr val="accent2"/>
              </a:solidFill>
              <a:round/>
            </a:ln>
            <a:effectLst/>
          </c:spPr>
          <c:marker>
            <c:symbol val="none"/>
          </c:marker>
          <c:cat>
            <c:strRef>
              <c:f>'seasonal trends'!$C$5:$C$17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'seasonal trends'!$E$5:$E$17</c:f>
              <c:numCache>
                <c:formatCode>General</c:formatCode>
                <c:ptCount val="12"/>
                <c:pt idx="0">
                  <c:v>2801</c:v>
                </c:pt>
                <c:pt idx="1">
                  <c:v>1922</c:v>
                </c:pt>
                <c:pt idx="2">
                  <c:v>1639</c:v>
                </c:pt>
                <c:pt idx="3">
                  <c:v>-3261</c:v>
                </c:pt>
                <c:pt idx="4">
                  <c:v>-2381</c:v>
                </c:pt>
                <c:pt idx="5">
                  <c:v>-1216</c:v>
                </c:pt>
                <c:pt idx="6">
                  <c:v>-1409</c:v>
                </c:pt>
                <c:pt idx="7">
                  <c:v>58</c:v>
                </c:pt>
                <c:pt idx="8">
                  <c:v>-907</c:v>
                </c:pt>
                <c:pt idx="9">
                  <c:v>2831</c:v>
                </c:pt>
                <c:pt idx="10">
                  <c:v>3188</c:v>
                </c:pt>
                <c:pt idx="11">
                  <c:v>1540</c:v>
                </c:pt>
              </c:numCache>
            </c:numRef>
          </c:val>
          <c:smooth val="0"/>
          <c:extLst>
            <c:ext xmlns:c16="http://schemas.microsoft.com/office/drawing/2014/chart" uri="{C3380CC4-5D6E-409C-BE32-E72D297353CC}">
              <c16:uniqueId val="{00000001-729B-467F-BEB5-FF909DDD5FF4}"/>
            </c:ext>
          </c:extLst>
        </c:ser>
        <c:dLbls>
          <c:showLegendKey val="0"/>
          <c:showVal val="0"/>
          <c:showCatName val="0"/>
          <c:showSerName val="0"/>
          <c:showPercent val="0"/>
          <c:showBubbleSize val="0"/>
        </c:dLbls>
        <c:marker val="1"/>
        <c:smooth val="0"/>
        <c:axId val="470897248"/>
        <c:axId val="463426112"/>
      </c:lineChart>
      <c:catAx>
        <c:axId val="14497029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8396815"/>
        <c:crosses val="autoZero"/>
        <c:auto val="1"/>
        <c:lblAlgn val="ctr"/>
        <c:lblOffset val="100"/>
        <c:noMultiLvlLbl val="0"/>
      </c:catAx>
      <c:valAx>
        <c:axId val="109839681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9702927"/>
        <c:crosses val="autoZero"/>
        <c:crossBetween val="between"/>
      </c:valAx>
      <c:valAx>
        <c:axId val="463426112"/>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0897248"/>
        <c:crosses val="max"/>
        <c:crossBetween val="between"/>
      </c:valAx>
      <c:catAx>
        <c:axId val="470897248"/>
        <c:scaling>
          <c:orientation val="minMax"/>
        </c:scaling>
        <c:delete val="1"/>
        <c:axPos val="b"/>
        <c:numFmt formatCode="General" sourceLinked="1"/>
        <c:majorTickMark val="out"/>
        <c:minorTickMark val="none"/>
        <c:tickLblPos val="nextTo"/>
        <c:crossAx val="463426112"/>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state vs sale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state vs sale</a:t>
          </a:r>
        </a:p>
      </cx:txPr>
    </cx:title>
    <cx:plotArea>
      <cx:plotAreaRegion>
        <cx:series layoutId="regionMap" uniqueId="{D6093897-DBF4-4DFD-9E7C-9D49AFDF6BCC}">
          <cx:tx>
            <cx:txData>
              <cx:f>_xlchart.v5.2</cx:f>
              <cx:v>sale</cx:v>
            </cx:txData>
          </cx:tx>
          <cx:dataId val="0"/>
          <cx:layoutPr>
            <cx:geography cultureLanguage="en-US" cultureRegion="IN" attribution="Powered by Bing">
              <cx:geoCache provider="{E9337A44-BEBE-4D9F-B70C-5C5E7DAFC167}">
                <cx:binary>1HzZctvIsu2vOPxwni7UNQGF2nf3jtgFgDPFWZT0gqAmjIV5/vqbtGy3xVbbve/xiThmdERbBIvI
qlVZuXJlgv987P7xGD+fig+dipPyH4/d7x/9qsr+8dtv5aP/rE7llQoei7RMX6qrx1T9lr68BI/P
vz0VpzZIvN8Iwuy3R/9UVM/dx3/9E77Ne04X6eOpCtJkUz8X/fa5rOOq/M61dy99OD2pILGDsiqC
xwr//vHfyZNfnD6si9PTc+l//PCcVEHV7/vs+fePbz778cNvl9/4p7t/iMHAqn6CsVi/4rpucJ2S
jx/iNPE+v8/FlTB0Jghh4tOLf7nn9UnBuL9vzydrTk9PxXNZwrQ+/f/P49/MAS6vP354TOukOq+g
B4v5+8dp8hScPn4IytR6vWCl5wlMrz/N+Le3a/+vf168AWtw8c438Fwu2I8u/QmdcQqW/URIqEEJ
FcR8XXrxFhl2hXRiCIOQ18v6l1u/IvMDW96H49OgCwzG//6lMJAB+OGXpfjvOwbRrwwuTB3rFH16
4TcomHAZCcMAD/lyz9fl/6EZ7wPwedgFBHL7S0FgP8d+8GU5fgIE5pXBKBXIMN6DgPMrjHXGAaNX
RzC+3PoViR9a8z4Sn4ddIGEvfikkxnV4Kk7VlwX5CViQK0PAqYP55zPp4lDCV7rgiJrwkdfXl1t/
PpR+bM/7aHydyAUe49kvhcckUCfgCfHPD+AUXwlCdcMwyV84CaEGwdQwXy9fOMl/Ytj7CP35Gy6g
mvxasfxQVcAHfzrRIsYrThi/4oAu4gm6AgypTkz66j/0rQP9baveB+li+AVCh18Locmp6E/JT2Rc
RFxhYWLBgEp9y4GNK8oQYYj9he/82I730fg6gQscJr9WuJ+dlKo/nJKnD/NT6avgJ7IvSsEduNB1
9Dm2X4Qb/QojbgAveD/0v1r2XyeV/d+/Y9v7KL37JReIzea/VBian4rkVJ2in+g7mF1xjBhh7P34
Y1xhABJY9Pvn2t+y6H18vhl6gcr8378WKs/FKT59+HLg//fJGkZXDNJ2DK+vbOztucYQMDWGP/Pq
ixRm/sme75nzF4B8HneJxq9FnY/PZfVBPifeKf7eEvxnMguhV6bOsI446CjfQGHyK8GBM7PP3iEu
kvm/acz7eLwZfAHKUf5SLrI8Pfn9/4D8Bbjo1MQggX0O8W9ZGTeviGkKg9LPjnTByv6+We8jdDn+
AqTlr8XLlidQYIAJVMXPjC/iiukEgfeIV+IMh9U3DsQhviBTMIQvDrG/acxf4fLNTC5BmfxSnnN9
goMMONpPPMuMK2RgE/LNd6OLYFfMAJfinz0KXSjHf8eg91H5Y+QFJNe/VoRZ10l4evh5gFB0ZTKC
mX7WIr/1Df0KQrxJGGQxn14XweXHdryPw5dxFyis5S/lGNtTeCor/5T8PCAgx9dNBtK9+UUle4vH
mQTAQQXO8S4ef8ui9yH5ZugFKttfSyjbBVEUqJ8ICb/SYbUpIug9KmyaV4xzIkDGf4XkQh77sTnv
4/Fl3AUYu18rXdyfVBB/uD491T8PEIyvEDZABDPNt84BSCAOMOkX8eLvGfE+DN+OvYBiD3XD/8UV
xvdN+7bE+OYT/2HVl5ArkBp1YFVf8o63WIgrqEAapn7G6fy6CByfS7F/bc37aHwe9sbw/+G67l/X
fL8WxW0QRJxP1fRvyr7fv/ppelDpvxj6vQrw61pNn37/SGHVYYt/rdKfv+TzyNdayZez409DniFe
/f4RjqxzZZgw3UA6MC0O4LSQs366gjAygJdhjj+9n6RF5f/+kZhXEHW4LqgJOahOOKQxZVp/usSv
EIfDz6QcpE7KqPm1j2Gdxr2XJl+X4vPfH5JardMgqcrfP3IgHNnrx85TM4TOKFhFQE01QGJgOqRT
2eNpC70S8Gn8f1zqo6RNCJnERh3bRYsXLgp2ZCN26Q0xg1Wa6pv0JG7RTbOP4nwWNbF0e5mXjWGb
1L3Nmtz2DDHJ3Wbm50NmiwTdhQithCqWUeYfVWdSKUw0yPwYd2icFf0yeiiyIh1nj00XWQHhTnSj
btSpvhG35CYryUMeT+ki94TM/GrjG1K5lVRRuEcqo5IwfJfScuvrbbTyotopjLC0uqiqRwHFmqRl
Pqn06JDvm2ume6YsJG231OjnZlKmsvGKcYKMqZ5cCy2kUvHOB6L0Ff53VpUCPN9d1fP1b1ZV13qj
CsweT5I49Ry3rLexnqzKyMaoc3rTnOaJJVyyNRLXbvUikhEedUWFpMmTuSaosvx5Px2Sx2GZ79Qu
O7TH8qijYMqfcpLvXRqFUtctLVhvvm+5wD8ynb01PTOYyoqM9pM2QItQx4uStdFYC1owzszAUE0m
rsasIe9Sx9smmVaPG7+/dls1pg25joi+6pqik0YulI0ok6lpLHTTmGOeuCMyqAXSPU/CFtM0+L7Y
ODRksMqss9o83phsMGSASG/pmqmsoGpsjRoPXWVUdp01oXRZPM9RZdisr30ZCD0bl0OwjU12aCrd
hlV/0PQkHWuKG5NEuFO/YKGTll0p9cYIplqKRjj21HLI/ceasWQa5VFk63rs2oOXNE5PPdhHIZYV
CepN7IUy9VU67g2DXyu9mdNQU1OddmOeR7qMXZhCFzh6EDUOUuFDBHmYw03jgXfhyEdxLt1OZ/Zg
qkmUVMmSxjS0/LqF6ejti1YY/Yij2reGGI1T1llbL1wbAO0Z4gKwNp8MwL06dsf8kOyKHVqi5DGY
48UQwfpETTavNMBGq0JNakO2ZKzqpGviQuahN2OGF04DU1sT5Amn6DzJkhiNKkNxyWy384JRyOvH
NkW2r6WwDyvGbeKn7TSN+rFfqWtUGGgbMr5UhqfbJDFCOehtLYc04TL08sDpPW2kY5Q5KQkP6SYo
ybKpjvW98syZcROV8bE103F9nSJ6R6wO9QvttjwpEL2ZLtGsjbVbViZi7kb9pAoNze7rfoYGf1/r
I98sE0mNsrB0kc3zQ7RJNxWlL6WFcHVkJdpkQTeK7bTqK9hxDSCeL+rDeZk8rM+6vX8nbsVjpJeO
aKupv1c3dMWWeVaW0g2LHVO+FCxaJDi8js1QJmoIJbvx77RHLSyP5U1mGro0S3PWtHoioRkrspVe
Ulm02q7wXNcSc7pIt36NY6lCNVdqpt3WcJiFRG+s4ba5VYWuSRfTRpaiGoUNTm1aE2cQD27tEtuN
g+uAGr6jcux0BZrgRX7NcH3Uh3JMULCInNjsp278iDRZdrPqoXvAD+m9idXISK3Bl6kW2u11tc+T
nQZzVafgJNhjEcXjfKvdtjfpycCuLhnyfYeZphVGrLP9tmssD5FtMJBmHNF6FZEys0I32NA8GQ80
OUVedJdEdLCieX3Nin6VrLN9sA33oVE5cSOL7E5buRtujhsbjjurDLJqCqjkvmgso8qjxWCcdLcu
7Tap0Sz1ehk0rjfWcdVPgnpYNMMiL1C8yCZk7R2iQ3csD/Uh3zSMWYU7ymd0UV73YZtJ3NWdQ1Qh
fSvzu33Hq3zssb60xICZTAo+fxhYIcMh8mS4qp/L+yphDs181/bCNJdC7EvaSpx0raNl9SHJ8pl+
za/NdRdqEF4OwX0baanT5WqpRBRIt25twVlkw+Cq9uAgKtOTOjAWLyovdIaJ8JkT6lzqYYVtlTE2
oipZpG2oS+ID8rC4C7Sucu2ksbK0NKGfSh2sq0WRyazIhYzrk3Zge6RBRGXr4KAOw5Ee081Q9muO
srvgPof9PBhla+dtdF1U0nX7HezRKDQ7mGW86mk8Hcq5soZiGGexkL5x792Xz+0hjzwn1CxURbnV
+GqaDoVMSH0aKs2zxTin2KqRMhzjUVPJLkRdbaWBLOLQsL0uvS+cYIpge5PeXjdtyGTsW77mPisz
WggyHmKywsQXVuzJ1sBWv3BDdxZuVRHavcnHUcF8GEJLu3Hy3JThPBeTmA0P9b67UXty6+7MndEb
TmiEFr4vz1wgfsiBGCggCMXRPbOF5MwbYiAQ7plIAKHoWHeH4zqzoSFy5lXmJO4zG2Xmbc4zw64b
aYpIliidFdsS7sNumaIb4vkrb69vyMptvR3Vh4WvZ7EtyB0lmWfx3L/tIDbJLskLqWPt2ZQnXhb3
oomRVHtt4+7U0KeytJM4XuqJOfJPyvRvulmTPJFdv8ZhLsPWfNG31fG8jc5nT7MqpUhNIXuu+3bs
Rg5mittMLNPbsjPWeINR7gxtZre3AjcJUBseSw/KTAhLsfQgItWTJlBTL6xe3IQ81YEU5YPg2b6/
NXalXq9DrizkLpOb8IYufS8TVhbS3KpeujQbqbKVdHDUOtz6W6JSOVgxUrAObKXMscun4U2/wlt3
H5cWK/ORXnTMcuI2OpVRaUWtH9jujqzoMsvMPb1ma7FVh/xQHtrOu41IDtv1HI/wsT7EdgJ+Wk2C
g3s3HNV9sSs3sVqZ/k4r00l3HOAzxS4p1AbPa9KZshfxru3mDocJsEftHpu7KNvjTb9uunJadOED
ujV3wwZfu/viaPrauG5iW0XprCTsRqBpmzUS5qZFkrumRLYwAybZiPO5F7uz5uQ+BpGyxEZbtrxx
uvKm7jLJk3ak/C3dVDMcZUdmlz1sFu54GrW9ZTVXPmmk19ypcRU1KypK+EftJ5bOxj1LF7zwpgmq
T6HAlR0184R74yyA8Ae8LDuoXb4qV1nfHTzLp4Ms1/imuyGdGOXupoBWIOtEZ63We04hwruclL5V
8HSUep4VreJN4dNr1xxp62gXG6FN5nEaS0ElGgYnfE6eyYPX+7JPbf0ueQ7vk3uRJZMgzDc6M8ep
Pk022abIM7tQheXO83WyBY1g0SVwHJFWKyQGWj6runFkDsPc74hul0k4GSCk9oIdTM93b3imz1Hf
7Bs4HkNkDptAxDeqIrd6KNYkI9Eig493ZT+C6DX3UNpY2A2FzCt/B2mpN2p5eFs3MGFFuKUnhb+M
uCcb4nUyIo0aFTHYkfeJHVHBbE3ps6JPx4HKWkl6l00DpnKpRVOkZ8DQguLW77RZLRR6Zn2+pEWX
2LFgvdXWNYReNUEKdn5YmrLBRS+14kGPeSvNVpddTpNJyjF3hjhYVZGhyawuPdsl+XRABRkFmqgg
H3FjWQyBXYY0s8ykKUeq489p7IaWa/JsmrdrWuPCjhg6qCAgVirydh7kzRmW3DbhhBohT3WyGRpf
DhXTpB64kXQDQNcwR62Py0nu5Z7MDG+mJ2U78UPWjcwqGbcJRwuiJVOtUmLkumUnE0MFMm3j3o5z
7dpnBp4biqFRTEq76EpLxZjKqhxMp2W1FYepbzUD9S2U5x24lOAyU8QD3hxPPLeaqdzvHG2ojkBt
d26ce+O2563FmebEZ7LAW9MqMh5ZFPGZQNG2dnHhbEzTReuGJkvF6A0aBLezuFq1HbpmPBh5XrcO
w24uyjKYpm3+wqKZAGiAbGpM4iB8ibmq7ZI0nlN2gi903Zsz3I/DhEe2x/XWKVymOyRylYxJEzok
oJms3HDt1ckMQQP8GA3PBo0TWSeFU+j92uxh4yoXTzxeBlaeDVsWAOMIaGJ1ocutUlO7ruxaGbd+
Zpv5TveeWi3EU7OuZmVZR3bUstT5fo6ExTkpvkiaTQM6WamOCUWCgzD2bXpnpkkbJuWAJ8OKbNQN
qlVgR6K0/CA5LauAMIt1xQjOUrFH237T3NbRjIQTtklvujZdNTZhqYz3yV5tue64WiurKh9lgcQV
zy1sVMIaVs3tcGum11qfWJCCrYOb4JQF5V7nDzVQTY09MbN5KdpkauJm0s70leFSLCFrV7C3O6MH
tnqiVW77pHD0XdSZa3bvpdfoHIoiiEndOTiZ5zAVynqV76qDfx8fyiPbBhDPEMS1bu0eOHmKFySO
bvAjrsUoFGpZOkrHqVQ34b6+6cIMyUZU97lElqiDF6DZhYTnM26HurAT2o+B3vAXYvhWEAZTIAP1
lmdP/jZa58Fw3yhzVMK8X3zVrUX6mLykJH5KF10aysaNlhnLpvEAqU1cnUPTWLBCSZHDscamycRn
vbCYCaIoUBSYMPDcnVfrths1UueDO+GpMTayjsiCZoM90Gzrai4EjyyScBaf4wIdlRr2rDxqV7y5
L4e1uyuTopa5602iXJ+wYF7neW5157xVFeu4RpHM62KJwnXDJbhfTeHIquAhCAVR7ryM/bE9uhD9
uL+L1KqA9+L7/iju/EM5yWZqFNnVAcFnyiNdhxBNG4iqxSE7xAdzS9fkOoWo+/0dS95J6t9sWGjO
+nbDhiyOSRrpeKJ1WSzN2ndnpYymHpHoltyat8NN7LYLV7II35FFi5Kx6YXHfh9DClfd19XRh6Qu
2SSQ4P3AsrOr/MmVOGLQHYYYMw2Q87+1DLeaq6qowxO6i26iE43UQw1EoFvrO4T3frYfHtsXOiTW
khnzXmf3/pDIhN4ZpYPcLY5xKJGvrApIAgeykB/B5V4fQHl9/uQdNQe0uB8YCWrgt0Zqgasa2JFk
ogfNWsTk2UQ9thQ2PZneU0jIqocoXYx1T4q23wh/gDz6AZjHTX+TrYN5iUJj7F2LVRszq6TIprdB
TOTZ/cvrLmxSy+/VxI38PXCbOGhtYuEMOXiKNmevF0G7ym/yU3+jyWYkdvmNhukcRRPxKG6rqc13
wy29PV+v9kBc2EbbtQ5rDFfWYb7QPCcSxpbQfbRV22wdzbOuXxuWx+YxMqjdhfqyK1Qm9XqsomnJ
ascEBYRt23DjVpDQzv0FXSXkJUqv0ySQWi0TPb/jktYQB8e6SyoZno8yF01FWE8UrjUL43UJxzmt
H8ISO03RphBJy1GdoEbWBUhI4U1ykyS4scit2g83RExVG81F0ccyXYdzc56fc2uai50KQPJjfhrZ
Q0ESCY8ezHBAdRntC5YdixO+afdctSEkVSCYcB8WNFy0EAxrLd0V5zzfW/CluxObLiiniBZOdupu
8E0FQgubnfW16qBANNDP4sFZRYCcDyQFCtLCAMlsAYDRl2QTbrIDAwniB9sfpN8/bX8ThH3MKeYg
6aK3OwtrzMdaVOJJK1qHr/y9AbyYvIRPLdVmSbzwJjpSTCJHQ0LWbSzpyBONzGC9wkEGMZNqXYCy
sgtTxmyfglAnjt+3UT/bcOmi39p4IRFHVZf4iHh0omfpjBg4GGFJj8ND82CY9X0evFTYGGXoJhro
uJsW2b67rRioJklkPARn+YTdpoBxvqZmONazxx6OnOwEb/BttmWLBBgJEFw9tThIGsk9emgfyoei
mw2aFPFjBOJH6GAQQqqiGHt5eewXPmhePXR9fFezfWeaILdjQ+fQQQSH0Vkp/0azjVRrQC6e40nW
Fkd/wXduuW2qbhSJ2GnLapCa2RA5eINrZQ+NfK6HxhujIltxpfaFsBkbl+ecgZyzhxLSiHis1Xfx
ObMo59pCc6ltOMU57/gRIdHPh+QFQm9Mv5CbSZVqBUpbOmEtsIqcOH7GR3FPpsFcM0EAZ07b03G5
4ccIBILmWNbCYclDJe6rnbqP7rsH406zlL7x0XWDDSvqFARAnElQy01jXVeB09TTfqPvuls/z2TS
d9cm96qpQUC4tBo8dlfhdcNv9UI2rHS0TbCOt8U1q9sVWRQzdVaRUOff0Tg+/X/ABg4koIPFFCYT
F1wsRrgrMxXgCWHuSNz6d+W2KpBkVg4JWbUqVskuB2UJygGQsKWQuMUg4Ua8sgfVnRLdn8aZsTIy
Vlq97lSRu0xz7UiMcV/XCxE98CyYR4X/8n2ryVlFv0TsW6svAnLdijLFiccmSeSNScggnQT1M2yK
O26MsVHviVQol3qbnusFZSZBi59ns9wdgWRtZZvqUEDuGR60PV6nP/AE8k5MhuVEOngBhpqjfrGk
fhtoRZWaaOJCppnC/kifjbshtX1wU/qQPkfPGHJTF0onkKnSuYKsNd55Gw2oHOSyahOvMshtS8hx
GQXmj/HJ7cQdT+Hg+v4yvleseGPpxTJCLKVNrKdsEjflM/zDrmlyF3RoVIL8V9xXz8GqYb4nNcg/
DwPRf3B84/dgPC8SIqYOZbo/sZdM1MkwGGhCqFoU+3yrL0pIw0tIx3NQqjN92taF4/VzZbZPcNL/
IBMx3+F18BDXH/e/ICawO+rKjQs2MUI3n0SemABFDgznoVpVO3rMQZUhybYzCpD/bLRMN8BQD/6O
QUquQxqRLs/OoUB67SNAEj5R7GIbT/JDenD7rrPVBDxoV4My2R0piWVukoX+kD9rnhzIqWyWNLLQ
MAviMTGuW6hPnL+td0G+K3LIu8y7mKInE6TSflKCbEpBPo0PPkip5VlTTXKod4HGKkBsjc+qawvy
a3PWYc+ZSHtWZvnauGbXCuRaF2RbdNZvv7+F3llC6LXiBM58BI/nQiX27bHv+l2b88Clk+JWN084
rSHOQlVFFme11gXZ1j3rtyUIucOaLQubtKBup1kCpZ/IjcdZzaxumxbcDjLQPwoK2tkinkdD/rgw
INdwFwPrCwtf02UM5RfL2J3DX3Fqen8dqsouYhmblo8dns650k5NgzwrZWJhdlizvE20hEr4lrrE
KnA/JQqZFu6DLY6iXQYib3MonrU7z7hPQf7tQQaOrb6cdyAMR6tgFZ6VYh5KAcJxXskMZOT+rCdn
wHX8ewNE5h7E5mRDjv0RcDnQ9XBWo+kP0o9PLObtaQftnkIXJpTSYZn1CzfVcAM5/1DQSa/EuE4i
O9nXRJtBnQMRyw+l3ykBxUy2ytwx6dQiZv5LFlv1WXq+yc8ytHnoZw2oKsV9QlLDhnNH80ltFUW2
618ULw2n74iVTZMi8u0h7U6eKmXRQHGvQET6NVt0ZmDHJnYivX+GlA9Uoy5/0ft7z8/iaTHQyspZ
NfOH3HE9Oy01u/ahpNMHvWOUIH8bAd1kfbEzulsydSdx/JKraE71bpoGi9yMIVLWBMqV+jJy/VGe
hPdcl9DqFzgKHTuva+ZQpZ7morI+7d/PbRDr11V8reg/pnCDwPM//zjB1z//tU8V/Pfpcfk/3jz/
tsEffy2//CjCdz81fk7PHQ3l5YfO1nz9LjDms3XnRog3f/ypK+Mv+i5ef2PhLy7+vaYMLhAl559A
+Mrx/tSW8fVJ1D/6Mr6Oeu3M4ND5ynUOctrrU8lnYvXamWFAA4aAx5QhCgp48gJROBa+9Gacn58h
0IdjAFGEp80NMOJLbwaCB5w5NeFHJgjBoBux/6Q3421uAN0dcAcTTiSBBCagWF7kBoIEDWy9jjuV
7scgMg49qAh9RuyQ+qH9zcp83kXf9oG8ZZDne0H/B+HwYAOHnymAJ+jfnoKlgYyw9RJwozZPHzSo
7YMcNZg1JLJQR/RU1oy/f0P83h2Ba396Uk9QbJ6vf0O3hYL6dR25hsNxJxTolwi8rNZ81cqE08Su
ecOPoSfU2KfQhgDEu6YeME+KxwlrgmmnMW+O84Y4ceKhay1qoXyNuyhb/sDQtzH2dWkAcAYBXoBI
wc8c4BtDQ65Ffdsl3HG5JpbQzGOMTaMyIX/3ebpoqx4UlbZtoB8AFeV9UwydkBrAufXqOjokaVfN
vG5IX75v1gWD/GwWBYEWwxP3sBMv0hUucpSFAopoNc7YsmrjKLVakvovRlsF85ZoYkYTqFWgKGwP
qgpNu/W4OfE7xo+k99Sq7/w5xtkU+domxF46c4Ubzd2mNn3JAhE9aVDznVIS5pM4JelD7eForPo8
235/JqD0wAr+ER5ep2Jy8BtCKTPh/29X2AyGFlU11Z2sjv1F0bXeSOsEnsUYahNpn/CNAX0UClTh
uthqadk+JUabujJWCWRTcR7vQP5doDJ1qgwKaaYyQDGovZMm4sBiIajHKFylUMMJBtCVUUI7UCIw
lI5aHiyhdqos6g/rhEHk8NUhhCapfUTDSZUEE63nIG+UkJxnegt9RGE+CwmyqszNLcj2KqkZ5hwK
CaO6meti0+TmMaoSX4a5pmTak11dgGzVJDPTVLtw6EdarcZuhaw610cpFk7AatnW7XVQe/sk2Fbc
j2coU9LN3XmcxIZMWuByAbotMe8sFhCQP/tHr40iGZTQ99Gr1JQmgCY9OtykWT33hTFC3ISKGHsA
KfjJN2u7gW6KMC/nZVZaJsELmgajnqStNGofUncgODGih7ztnoyWd7KlIA3nGAr4g7utNLinrxJD
hpxzp+5NJknc0iWtayileGUQ+RLXNJvrRj4sq1CBn/qUoDk2SAgFIGgLAM3I6yDD//7OOR/3lxsH
fsIAdHiOKTwwf0m/M65K6OyAvA27VK1SFCWjNGzRwiTmmKqusDj3tJ1Ildk53IDiplMXcfti5HHx
AKX+5tC5jfYkUBuBWMvOJfNMZ1KvlLIhXc/WqZ+Wk6Zp01tvSGKQXjLVPwFbxbs6c9O5iDvtFtPo
/1F3Js2x49iS/kMNM5AECXLZHGJUSKFZuhvanQTO4ABi4K9/Hlm1yLpW75V1W296l2Y3pRhIHpzj
/vkRnP7NzfsVhjOk7K0KC85EfI7btdmpFfjM//yx/5g6/npeUIduxx/Y9RAF4F+flzGmo+a3Rx/6
mLuE7axE1viEHUccYVewZ2hEPc8HdNJtj349z3d9ssEFNZyMJ29j8SvGpfkrLIn3439+a/+mqMe3
swSTEKK+0Hb+9Z11wvWYx0xYmNgPs2CWX5V2x4lCnYV3/B8q8+1j/lE2MO9jqQ5oceg2yR/Dj6z8
yMAgCgvnFv4h5pmD3YID9n/xkf72Kn8UJ0BBdbQEc1i0QV3/pnA27paF8RT3ZSRTpga3+59f0PtX
Ieqvy4s9QjBC0UPEAfP/+BJxhzbj6E9hMWAH1NnGbQdxdlkbeKZb+BZLNgK7MPEIZ6enH1iGM1yT
oZz/Q0fw795GwjiDu4WTj+E///VaSmLCcarCsCCirACxRW9+qHgG2BPASeKP6SpWkQMb1anfm9cW
pN5/+CJuo9ffL3AYe+ilkPTD+Qbg9S9Z/m8nr2+FFzswKUW3hQ5TwrqsF1jOFcwYGaMLMg6j47pk
UaODx6ndanQJ3gIVaI2Hf/bZ/60J8GczFsYItCHRxpmXoHb9RXz+7b1sbAOUEeEWq0TXFpHqq3wY
hZ9X3hj8h7L250OENiO6neooj1jfEsZ/XP9qK/2OryQpeAfvWHUNP/aeNZdgKdcDvqXkP33P7I8h
GA0wIH4MweGtinLgxn8MwcZXod97piy6cnLXRTADPNWaD1LLbYElUYqiN8F0RCmFQs7n9SyUgjvu
vLLwnOV79BZdQX3rAZGbzUFh7HpYKliiOmm3szfgTMiRf+YZykezj3tHddFiZVbmSFf/9MdugMXU
x9ngE1V4gLpOpUjcm9PjmlLitR7g06D3c+lv08UoU/3CN1TdKzaPv3sVsM+STdFuqsPfSlP3MyFw
m41f9lm3Rf1+JBTMhbSSoTkQuGtmrveNqsPCdmGfTVXQ3W8hG04sqEI0kVG5puh78E4aBpVdx+AG
KwyUS9DGlx7j5q72hJersWdtprYmOaptUj2YJebLtBWOv8qlaknatl6tARqqXqSWN82Jdma+G4PI
fnFMljaghU2S6ejsktM1iCfUcRa+1TDrdoY5B1S2krtlVfoCgMF7m5omeNS1o2EGt3f9yVraHDF2
AzxZqH+HhmHdDV4JSbYd+yatvXLJExnG903c1wdv68Kr0nH/C+b18mCXRUTpSNv2HqI2vMkuBFWs
F/+0YFD+GKaxex/8xYY7o5h7mrpWX0nbrXNqBa3CrPcnl1ezpq+1WvRjULr1dfSbJBtA+r64zcrD
KEl7T8ZJHDY7k6eWz/U9TKkqa5Aryb2p53uxReN9uZG1aEEaFCuLve8EOMIxnOv10m2+yjuvC1My
uuCbXXuRMceXj0YQIFNuWz/nshoK4lrAPw1v0VS18ue8Sv3iJ6r8imY2vXWxzO2gTeb5iryvkZku
21i2z0QG+nMOJvXTulX6Ozf4APPKkEF3YMIAqKUxLYzHfw+mJOdSzOGuFMZPjVqqTxuuqk0ZbttL
VUbgnFxn8xgCSjEC2soYiWFE2aXM52SODlQv8ZEvssnCAOYhSyr7mUzBdh4hIaY8ArBFvcrsVowb
d6DWh2M3G5SbcGn2bac0RPlya/DFbSYjbARJTUT1rG0SF9pqsmuDOH4ol7EtXElQIj0bXhS2f2V1
rwCOyrDdD2OwPcySidMiq4WnJuQ10LyqfcPOrmHPt9ArQDhVuyoxJtMrme4lCOEiCdcxY3+9sN+P
73Kq9HVisYJiPjS7kC0udyQBf5G45bUSVJyiytXXeiu7R8b7bmeixd75Qn2AMHRPVVdXRxlYcSh1
Gxfl0IndGK8AWYj1fwamQUccT00OkKIrLF3UvU/6BGIcvpkI2FTETmozUHWnJQyBocJ53HUDgxbn
U3sfUOtlnav9X60k5aMD0zKn3TyJc4+K64q4nQDANULuqtaFmVsBLW4MDr+q2qiYqF8fOkh590tl
9UX3fVLn8xosD5VnR5Xqblbhix7JgpdTlX+wrhvuxZpUe+UbL6tMsPnZ2kbmaDHSAneeCCmoXsNf
MiB4frx62rEqVHes9PxCzuw7tCL6OZQhCFxC5yP1Pf5ZJXQ+eCWv3wQY7f1aosSlxDM6h25WQ3by
1C6x8bavorH6nnikOXWd5JgatvKEJATd1y1ldz6VvMmkR7rzFkwka+eWXhbt1XMeEbe8xIoPWUS8
LuO+jPeqEcFTJNr4PM6dOzvSi+/Uyh59pW1P9RhOH5avMkv8znvSFqcAacOgaCu/2bNZ1d9iGW64
Q2eX18PYPy/bzafsWHm/eLG8+FzrdyDw4iNUs77vcGt/EoepfQVjg9ld+/Lai8DcWfAcBQ4UDGwe
hrq5BHoZT2a/xJ5Foddbrp281JqO+36d6vPQoU/AEGTKs/Zisk+qysNcOKI1HKTWddqQeNqbrgaq
KQz7GXYBuWvZLIsFqvPd5rneQ5U3pDAr9V94NQ95NYQzaAk4/MnUBvu+h9OQaimHE1+oLjHhB509
Oki4NNtEO3wOCpBCQ7vtFy7WJlNBPPVX/mG8NEJvxyGm78OAbECFqfydjERlATJdFxsAjSqCbh6A
xAZeMa1V+9H2Nf/SgaYvk9+roxPjmE4GaO0E9gtnYdvQVwD6671Si3jFnBB5qRfN457jERIpXzTM
tyAB2Tdz72kOQFp7cuQnUg7lxVq7/FrCmvapnqrqxQybuBLKwt+BpcnPuK6Gk29JVci+nM8e8K58
joYZR3sYbfdLa7bPyQbue2DL4TGmww1fioi52DiOjh6x266bQqCXuFp3nbHRmjYBGc+iivWeDUx9
DRCjjnUSLwdGXJf5fAvK3BODuAjVzTuQlvEHRpfyUvYwNFPmG3rGs0TT0hAGKHPxDfwFWHluCsIO
PjP6k5SPnOQNk/NnE9TDm44tqD8nJbheGRJcW1XO4bNZVXBuaU3u26rVO9qbvhhdOeu0Kkn4yYZB
7jblyQ9XDu3J9IK9LBTQxzaLZB/2iq9pFfd40WRrggJ1YEJ7NJHtwbYQ2PKtts0J85i/437TnZQW
5ogYiVtS0+vmKDgyStgpRuuU+pxDZ1kNQCcfM8ZdG3d2V4dmwgm2lCc2gAbMloFMT9a2/U/WA5Ie
yFp9IbuxvnFwTGFaVkQAjdJxq3LVVuYgkzL4mmUYyH27EHvHOxi0TRwOFzWP1XO9Ni4bx3o+dU0F
kaTSiZFpxVYwjEgGNODyeqghsfHXK15rAK5rbPtkN4obejY0OPTUmN/ttC3fGQWEh2NP7oZx5Ic6
npAHWdqpwYDs21yyQR7YYnCRwjKZi6525s1DxwwqH9dwmGPCU5+X7VMru/nbSP3xAZu98DmUMte+
022xjlMzI+OwmV+WYrduupZR/eUt+A63bvW/bWz0htRLLE+ysF+NTls+JE/Cr8bMbdq/zojrbLto
dtOWI3K/HZO6QwIjoTgQayaDLDG2W2EE8B6/p+7Zx+AF81unOD0HMtS3h7irX2Csg+MUgGPzGq3w
l/Lb8dtUttN1Kye2R5cBGNmuszyGGw0uLkQuDU3rzcTdpPqSXif3CVH45Ojtnpo+jr8DKgbsWE2w
4vzAFkbQ+XfHxjgvK82v09L2Xxiz/Pu19X3UTVqm+C3i52oJQaxGVs+r6acQB6bnn7bJjKC/SfLK
N6VeRqAAAYq6nUD5EZZ3pB0PlTb21VBXN3nbIKsQ1wA/idFtbtwwHYOhag+ViLe7TtXi3tsE3Mtk
JE3K6Ra/V+hfLpXhy+fYefSdrTb+KVaysYIDi8rbsYy7fNKgS2PmhuOkG7akyDTBfF2EfmsZVBNL
XH9a3EKv8epXV0fn6dHbcFIskYtBV7c6OUPOpF9jnMAX3JoBQRTcWY8V4cwMqTZOi3z2GfIE7TwM
LrUEj0i2wG/9nBr4T0VAV3hdctooYAxhmtfVC5N8Q397HNwMUAygBppXbwr0Ay528m78GNeQClD3
cet8YEcb9S8Gsh3KCTBgPA5BFV9M1G7faCUQ7TGsa+ai8lRjdiGg5RdJVWN3PQ/6dxspt6bS9jDK
RT397Pq+HIouGga6jyeMunnphejj4mBsyyLWARTIoKrUvpsQwszJ5tbprH0P7aUfl9MTpIHS2tS6
foHQQBK4e6fE1REYlNLjIIVdO5u8FWgwHmgIRfoMNN6KO/xc+1aTenJpr6WK0y2aGpmRsvJlDp1A
4HkG5aImc3Optw2NVydthWAMH72iSqayz2UpeXuFtFBSOF9hBAtC8HyKuH4Fr9zfk6QBHEituo7d
tBaG0AjmLQdK6pSBSo/JC2hcNNi7WZbzk8aVuivNMLqMO46EFTU6uOt5v737A1u+qiSMLkqvtUVJ
8sJLhTmVYpYX6928dPDuE7GwoXBrH8/3YSzc/dQ6i46QSnnSoaZ3My97Dko4pGgLSzk+wE2sHnQS
TJ8xXdDJczPFP5pmbvvUR216l5Hf1wWvhviopBbP/cDsw1ZhQlzs1o4pylPyukwJLiY8uVcQyi6F
jFUXNKrls1XN1gG3cuF30vheDlOyCAzQb6prW6BFSXbUk5982uKUIJC3N6FWEmnFpEK6QCe/kWdS
uxYz7GmNlbi2YUuGdBRdOKb+bLuDGzYc+z1QntktyQC5eNvuVjjnr1xGGjG5MniVU6PQ/uJY+xo6
9p0bbzk1bAp/RD4fiyUeCWQiqQ6yqtuDq2t+pS2kLBw6dEnSYe3qp17PODrR9nlLyuZN98WabCiW
Vm+XZODTD1oG5jttPXnopk0XMCdtOjnTZ/0yi5PveFTctszuOnqLwiGDgsHXTXdxMiZ3PrJ8v6ct
qEWKfaf2UAer2HGixt3Q06RJFRr3n6oDVOYWvy94KPsfUNrLMWXbAk6wrCX50TU1ijyDqZE8UVPr
7bzhKw5grVKKGgB6Bfm9BJP2ZLc08eWax1XZv8cJX7M2MOvOsQj/IP0BA1Wkhqd49cDSh/iIBBlG
0dTpoHSQBkB4HY5yLcpileKLs6bKfKT6rnTiwUeMPuy0zHWZxl6NxwgYfREb98CE/KWT8LBGLM6p
a5djYCTrU1rGa0YXPp1ED8/XDQ30Kz6ijyhZLoRK0jgIp5yRBf/bELtvQYyUEQZIsNr9Svbl2OuM
AK7OVDeAtjA4unG/r21wP4xN/9XP8bYr1TKnuOf9F2VJCBtBoJsP4i0LeKn2JcSbTHQCvFbXO+TG
/C4I8hpnPjpqPa351HGO7kv0a+HjsmdunMhLEONMz6Yyni91TZbDHAfgfJLWLxTxyMPQe+NuQdFN
51u4W9o47FMvhCtUCKSjnnXEq6PPmgYnkmsoghZ83hsPPPYKtyC3FIFvxcltXuiXV/gWSJEn9fSh
vag5L5YixYObrVCJg6OxxnqQiMJUMBRWj5AbjUZZnfLAJgAvoPGNXTlntPPdvQEi8YUE9fgsxLo9
ESL4GwxTuSBJuK0OIeSOHWNEVzJl8WEPifa8XyCC4tyrI+99HkT80EXUvoZkUt8a2YiMLM24ZqPE
+Z96vcSnqTnF8N2GZZUj/yeyHuzyq3GYt3ZENB7ghX5zB9h+uAYOEBCCL7XR9+vAkeqpylIC6MIg
k67Wx0ORhAagXOea+0nK8tTV7fZM21FcPT7xkzfj3aFN8UskY/D8vN4slnSse7mbpBMmFaphV4a+
HB5R6+idEBV9GtH7ZdMQxCfp4IstoxzAfeAzPVT+eOUzYy89UQ43fZCsSwoRyf8xmMj/XZJNPEdb
D3RRzdEOxsiPWITb2QwM+W6YN3fUJfVTGXJ7HVU/7pHvp7umUl+EeJFIoYm789bIOfMrhvSgL7ti
oGN1XXoZ3Q7SRj8NvWO/XehvhahDfWRjgjMKSY0Z924Uq/utDNiBrGF1WZ1Tb1GdNI+dkaB8fYdx
yQRYPpAbGTuCkdHRk5rKch9IHR7HJLnp0Ut7wfsFzV8K+tiQ2WVsDLwH1Xdmrzk8L8yiEUKkTWKz
RoXRi/U80Pg0hI8m/PqzZyX7wu0RY2JvErQK9RSp1LnaPIceAFxqodruTDzUNsO4uogsSYbxWE7x
sjMrKdN6CuuDwGixY5ub7mv4Lt+QKgzuallB/OOi1XlXhz8kjpvnHiLyD4gEdamzWXtEfHeR1Py1
c4l/iTc4KYj3bs2MpPJQo7WY2i72D83QmzcMb0m2NNWmfq986kaS2QSW5E/RRp755D5k0/u4rEde
oDNaTs7XK5KZpNS3iolKxUTPh52d2PyrRkX6NHC3LmNpXd5yOIszS9Y+NQnGIhCwYilA7vuI9ixB
5e10EwWfSNFH026WUPtWeC75iMnybR0Y6isjoU23WFUvCQn4hbtl+AiFET9m5iO9OckJl94ieLe2
PWIwEMIr3EfIbfbhBJZ88cP1uGLLxS6ZvFv0RS+0iCcRIfgNGgMSsd62Y8w0zWJZbQEU0xA6jljH
LbV1MF2VEstDOcj+3JW8fBtWB4sV0sOAdQUItuehWOurloH6VnvN0mdI4Nuz80bPS6Vc2M5PNMJs
DaH7YGpZVlo1xkh8LNXTjGD8x2QSb8cMhJMawnSGWvS78bssSFCeoBRgXYFb7KWW4YwvhUFyCFnl
v4KyD0zhNwv9MVIcx9Ntk0fqQX/Y9fLmMU9diDYnIu1ZrmaMzignHUarW6nsF1E+BK5aftZeb86Y
PMv7WosBoZTZDSyt+4Zvj4RYifibZdB0l4m79hithjw5OKTIT4cIRaU1UmBeiq0LwXFsnYQWhnR2
UcPMhhYoBm8rhmFQ7MjROjxu29ZhfQCbjiFCKr8agds173uSoHVQcbvbYlPaHevR0U4OZyX6Bn7H
MRy/+hZ5/X1TYdVDKrxg/FajtmRtLdrHRCS3KxZusc3DqcPsy3qzPbUla88btnPU2D2AezxuaYe5
Xq4i813TfBjeQ89Zx+4lrEqb4U1OT5iZMGXqWfdZ1JfIsukhEXQ/cTYgX+XJcOdu0Sn4zjjCW47N
EXZjyNrWwB6RIMVejjpVmDjzFZsrGqwP6evvYQv24BbnZR/V4BGX4tgcktS0S/kgW4unLO7tWQzI
Z5nNr5/gKGz7Ya4BLG5W70EU+w+r53TWqQD5FKxduYajP7/RLgqKGKZE3pKu2XnAjbBUonRZguRL
hid9yII+Sp41ljjsE8z/mKloUvQycSlvJ//Shtgj4eSMOb0FmP3etxUq/DrxHVTxuJBjjwqlB3JB
c03egODpvFW9xeNbz+3ecPzVhkKJssGGl7oKnzc1dVlFyXKnsabkBIeeIVuzjvs1iiRKhgrRZUn/
ZJWH6PFY1f5+Jp17aWY1IClOA94gxQgcIHW0CVW69d3a3dubaDuthD2FGptj9KwUySEsC5pKPfp3
JO7QNxg5xd87msBTXCnrvjMLn+8gJwiWuZom4i7JBudhP6KfXvdlRSccuaJzt2zScg3+apENIthH
r0Ffzie6OMALEANzmXTOImnP+dWzW3I3aK88MPQ3v41T8kn6nDx1ZpwRT1Fe+LHOPLj2bRg9s5HT
TxUY8s40b3JW+nNOt4ic0LjwczRIdEl9LRHZM7rCIpCmeSI8nN9rI+cdi/sJCtfmxUdBCYDZaPWe
E7HF+VjStkiiDezloENMt92Y+5veMhUkKoea1+1Ch+xiiXYQe01UZ06q9cRZsE3nCfGjgjUlsHzW
doe1ZvpMVKKQLJ/x5JN6IQUZEn1vtY9NMTCbsK9BRG+07eeDWmjyIObt1wy7DfkL4s8PFSNmSe20
3sgVsfGdmzkeL79y7xF2J3wOG/G+mtk8bws1TwNf0Ok31u9dzvsAPOxQQxxGpNpXZ9QOehVatAaY
RLR5ELso1pA4D73GttXh+wy07Qc1AW5A6xL+gFMXHEpY+W0aowk9U5SffGhCdqARFOp0dnWIfHJC
3/WceHufL9j2MJSfnTz0DPsyFjOP57Vyc17Lxka36JGe0UFbfXSr4C+BbfVT2yzuCa3n+tHKaLmG
IkKn5VWYYvJOUjtmQct8aMUL3Xei6q/9IMweAVqEOXS57CYDrmfudb2Dqz6ezLKVuV1pB6a3wgRq
9aRbjGEGYwBUx3MbReSKHB1Sh1Zsy470enyTtQTqwpw0GR5gl8+hcrloy/Ux8IR/ZomH4tWLZbfQ
ZT1GiYiQwWgNNi9gZYRMmxpnBWbjIYDf1NRnVy9u77Rye6ja2PYB0/g4alo9YOEFlnvwW7Ho5hYT
HQe6TBwZisVb2ac1vX2k0BpzNieAc8La449hW7OvKViTd6xCrH+PhiLJJSYXHbgXj3s2Jd3eYTP4
bUBihyXG9hrmKf9OJw15CbHLZU80iChU5WZ83kpFHgevx1KiYcPh0fpb2rEoKv7XJmkMXWIoi2RN
6m9JMPj36EfRIPPNz5WNom9/UQL/rwHY/4/QViClAKT/e671f//bvyx2W+f1j5/859YxYKrYNcax
QyxJmMcoMIN/sK3YwMth+AcRSIaY8ehGvf6TbfXwdxUikHgQ4EHU4GdAXP2TbfXw92T82/K5EGIM
82nyf4K23nb9/gvaEeGtAdnBPlpAQlhb9wfjAK6VaG9t1G5ehVmeqzWOX/jqIVpf1Wq++jaWNLUe
dLF+HeQjq12YAogqdwyCW9EprCL621d4/QdV8ncAFuvW2B/vCW8IvG3CgzBgGJP/AmL+hnjQEOuh
CHrvAgfw8obc2ZqXERZIxes4HoNSYnvEPGCnSauDk7RDCD8A4xIxMfqCYejgX1o/yDAy9G8qdjT1
SlfvCSayOxFp/9x6mynaspnvpqT5FZB++WnV6oqkD5IqnQiCBAROgsosFlkUauH1z4qu5sNfQb8c
mtgl52gFvQ6VA5UI003rMPJb7ziXkf0OtFLuAoM0Q6ZruAZwmTEbpzxsOEuTKvZEiiA7/eW1c/jS
laLNAEeK3VAlwU61ZrnWAEgbdN9t+eWg5eZ0QDupeLwc10jPD3Pb1A9TH9E0AlC4w4J0dRURfBsf
020B53bO1oEsFwONv9/XqhlyGVH/tTIJ2W1RwB5HGisDX5qHbwsYsjtD+rYwuvu2kI3mNsCAwTEm
YK9ZBxnDYEQbWThccfKJYoRWWfB18tusdWT8FNA7X0IQsHlSyyBXgGLOWOMk0m4w4Qc2WEC09l29
K1nZn/p+Zq9VHNQvjWjJuzGT3m0Jg73XIfwOzCXGUDI22dZQ82n0LA/DRrHPpxxVIZa4/11GZL0A
nPZgJI5zRrhGWxY27Q77DqqLkJ7A6AonvJUJVpaUZM6rRtliUY3e83ZI9m1YjycaiPpZrNCExVwv
KV+XITf9XB8AMeCUJ6S5jm2rPupGqP2wKAx/EIqywMqygBCBQx6ket5Porr2YYIOwdxugC7GCQUE
rBiDpQf9SNFPtlEFf9d2FzGrZG/sKN43nyA8iyCGu5AIG2Gwys/flUHn7drV2utmJnO3KCC4TiiC
XQz4SNB410eGGWoPOk5epZyDfKlwaDRbv2Ql4/wJw6S640uCZI8PmIZAQcoE1BCsCZsiWN/1bbAN
sAMG+CEkAj6Rk2cSBH5nNBdxXHfF2mCH1VpN0SGC9Ys1CEgPWjDKx3EG6dFjWUHWYNdfZis49M0Y
IC4v/NGe4gUS52jb7sRb6GuzInGhGnWbH0ugIDcfK/iGpV6gQgmJUDtKQDJgSCwPsOMLaetm7YKT
q3iJ9SAz2hvcJEmWuGk+swDmtL2Z6xosKdZVKHMYQzEjVTOUDxvt7GFmYGPRjldfvcDqpKRTQ+Yl
W3nnPEMfNh5MHwLV9+DWhe+btUTbrfV4GQxTx25oKkDZIz5ZL9uqmHQnzv4Y16cIksRBYcXJz5l1
WN0FL/t4mwiuC3LYe483UFhF1GMFVr2uQwrldF2PGCxnrJjj6+r2caWmrXANgbMogULCrNS9I1fm
rfFNm8COyH2D7PiU9nSZFjiZLd/XmL/fGdrbLUNwR/po9zs+pVE42fgNyxzwu6oyhqRZYwkcuORy
xC7GOFDrC8NM/QYwo1UY4is15Fsy3DS6auyRmaF1lyVq3tR5Tnp3LcOGBEBTOjGeQhl13zEMhB8x
r+ODnGcsGWKKXHwQWllpup7lerJi2C2w1UjRe8l6mMLtxp+TUH0PCO/33LH6c1hKH5mqSsgPOVTr
3vMmllV6G+A21HHm+n44Vj5+Y078EntUZlljVUQAzyLM+9Iwe4wap5O7ETtG2t8RAWb5hJuGPVuR
RDUUU9LhphzJ+H3BXfm9LP3hDWYrPa90ZEdra2wZalZnixHLwn67btRePi0jdjhpDRM/IWfFodih
mk/hmNWaJGveLXHV5di2GZzQ2wIoUth2sms6lewUbE3AX3HzuZWVJLv1hrU8q2WRR5S4+nneQvoT
Op8bis2rbHCnkVz/QtQJHBkMhvWT1KP9DT1gzrHuCon5bgiOM4nYfVtb/1fgazbiagbyIDzq7mtc
y2/thrdKSzXfaxH7P0sK2OsK2jlBhtn/L/LOa0lSbGmzLzSYwYYNm9tQhEgtKqvqBiuJ1pqnnxXn
nOnKZjoyx/I/d2N901ZdDQFs5e7ft1y/yyy7erCyJH+kGlHtLfhlmEAtW+XrtrAlpLQRZp1PIpgg
JDCw/2bqheyEIifnQGRzrGZ+bpCyxEdUw86hiqtog+Xga20A/dsmoxnZD6yb0ZdBxh08ClPJH0jO
O1RvbiMOKMuq4LazonjcpD3Z+oraqbnCIUeVMJis9NYei2ZLbjq4Dwc5fM6QHTxbje48Fa2RHV2j
kbsoz4ezXCfalWYg9q50ppvGbfpvdq/VDWeQgbpo26q9FfCbpsmygFVaiuye0u4lQvlz0AcJzuEt
7lSvaRNpc79/Rm1zDT3EMNdJTIy3SoZaYFYMM7kpKVqikw37TK6d2Up+D7qR3UliFG82+vCUD4Pz
2TFxQWqoVYgKLHMdNLNDoX+WP7s2xeRmKChheOFIAGeEA4ZW9Naqi1DxFOvEL1pSEfArw12N2m+k
tdKQ64c6inv3k0Gp/CkrTIpdMhq2Fb97rdulSaIfbTFSmbn7No4+O7MRiwe3Jt7S83zehf0oTypy
8yvHdrovgTNEGzfrjW99UxWb3gq6bTZyQgp78u6lRjyXZvWz0rNg79p+5tUD2uTMomxRo+zYzk5B
sE3mncWDmEiRt8a9wF9J9fp71SX3LbOR2t4+6aN1kfjQE+0rMQGKsLur0fw+B9aXejq1xONje9Ar
gbayfGoD+z4MnpAfDVXzs2CPNDoKGYXbfe6zYm129n18FrA24XNewV4sMXsLYV9NpAnFKK7iKT8V
Ef7N+qlIr0ftEQTRFt8n0R0knKndO6l5cHAptnG4ckby9xbgiKn/mVnhukHUYrnDaqQovg5Qteaj
vipFeFB45s1wXHcNJ7g82lEi8jhvAotBqLdS/pVeRQcbjZCuOWvdGsgwjb9KcapN+Br2t8S0D/5c
QrgLTwhiKBaNq3YCptbHIDGSM5is3de6s0IPvXK736X16+yHaoZ762zWZ0vH6FsH2WrU81Ws7iVT
M3Kf0/qx7I5dMq8IOp7SCIjg+EUfxk3T3oUZKfrmNnYRPyTfYkXOKL2fSEWY8sHFDJP1/Ghf73f4
iNSLNVE6tTXnLpwxCNW6/xvZoVqFEnpXaVWbuo65iyOwD62LVjPXdaV6anMs1bY5tmcF+8ay4UME
0Xdhp/lh1Ft1jY8nPTX4zAF7aPyqyEzPNCGmEs0THodoiK6VPVyXjXZFFb54siY72jhmI/eiSvea
aXfHqvaNXZOCpVBaEm+QYOkb2WT3YRUZyBscKAZzcW1obgDmkldWa87JsDkPW2nZnB1lYXKddZa0
qOrV38IWrWgHHu58WAo32mD0N1RuykNvZN28ahXJ/zWFKlEcJQUvQExZ77GouNeR6CjhtY68qUot
p0zk35VDQyQP2a20gv1QI1o3zXL86Tt5ZO3jsph+9SJLnTUQAOdzXAl77bhjhUzWPVdlfSLtNeVy
BiG5fQ45sUVC3mjt9CkZI4F4OYcs4yPZrYuVn6UyhfSKLDKOuO86KUp955SJc5iLutzZVZ0zziok
Yg2FCon4+WyQDXUTCXuofZciYZtKLQTJUdi4W2Cgor+yZVjC9ojRFyVpzjtN9AAlM0JbtIaoBsSB
vQnJ9Bx2pPYHMzB2xhAYL4ifh1Num9F+VuXotdD+fzQy1jFRjAi8py7heExN9jB3VOS0sq0RuxNb
KSwOM2X92kerqKwXKTOQ0uAJbSiwNfwp4MTOJm+wYsCEiaf7esSIR0xDWaVxrXwlRWGjhe6YdmXG
eFRot69GGYkYznMXrQc1NxtDFsUnzZ6RtvtVfQ40CAY9FNMNv0JWD/NgW/5qbIV5U/sUWmK9DLaC
TNZRxql/X5DDvYtNffYg0JB9DnSi1kH1eynnwsP0bR505KwwG4UyvxRW5Wxat9DXURmodRb5zvWE
n/NTXU+oausR+UgMGNnAwY/4gADwqpZBcrKT2ulXcXiO/eIas1oQigMivYkJL9O1leZnUOBzijsG
fahu3IpAF3xmTmdFkWmfyU/7x4jMGtuDWV/HqUN92W6HE0y/ZM/pbP4e6e34mRTX5A14ig4TyTLG
mqlRvEQaQ9E9KK9Gv+hWHDHLvWbFV0hQ73oM3KhEMzRUNsyeXEX1CvxAtPYNRRLLRsF0lc2chlei
JB/KGcHdiAa138pOY6hijJesW0UKXElrxO7G0VTk+exbp25yRhYvkSW4twpxcDUAAsZgYRoYqs2I
D/Rajd0+Sbp1J36XQXIQgBS3loZ6HgxDh2kfnMWGM6HxRXPS5uB3sb+x7Vk+xWfSdz8PVkJ9PY2u
VO5jFmlVu4r8Noa91ESeGoP4GY8nDgdGECtqZ9QTsqgK+rksLc+MY+0gSzLEXTA2XmUXHB+LVLB6
NMZLMPdw7aAuFp8cUomPZqQbBzga9s4o+/qYIcvf8RqnZwMx8AN8AJZcU40AU6K692r2musw4/iu
z+XwwzCM/BDFZvC9nES4O+fctrLTM2A5TkQGImr2YuoR78MRwaOYOoc6TAhoRaKtzXRSD9PchBtj
cOY1Ro14gxrGvxp1d7giOTA5G8POLeRh5vjkjFH8RTejjKg0HreG2w5U39vmmAUJ+UEHJWbQXHdj
9sPvch9TgLJ3nSTwHoy0h0vYG3t7VM0maId5F6s53MaI9PduS501Erp+TMYq3ztZ2135bmlcR11u
nuw61NB7qHSPSDP4FFJy3tdkSo5KM3NG6eBfGXFpP7tSEwCAfTYLfwwPZWe33zGkFlcJSq95HQ25
DeBvaK5kUzj3KWaBQ1rI1Cu0xt6TbCW6K/wcnYo2E8bEwTjezGZWbUsjks+JjMOrGGb4C5ENZxK7
Uxzu4HQXXuFqA1W03tS6tSUygxNiW7zMHSGFMpNhF2ZxSTjbTyfbbLPvMbUTMFGgsNG3F6ewV+mv
oZTDjUP57uvUJ8JLCiWSLdwZfxUUXdKuHbwin+0+Lj38Ze59M/dqPVIaPChJuE51ZGQwa/mP3o+b
dMWv9q9itxnXiY0UCHWSXe/CtHOuk7hHsdwP7jaAdbsdMGXcpJ0RboXeBzcCMcej5Ix7oEyCkyaO
cy9Jco6qeglGgQZ4+k9Na+EsG3WxYw3XgDCF2Gyqod8WWjbcyKHD/mlW7N61qPE7VaiZWrv9hU7M
veaxgCanWfBLunPuZRGy/7G3y8eKkcAuW1KxiVx5mwZOZazLHpS/nZk1YC/zLGBAJxQlDzAzzSs/
y+XBLM7pEN2F3tsO5Y20yug41qbzOMQFMemoq53MHDaMyLHAQuK88rsw3VGrgUIOKhItq6oiqow2
+fy0bp60qfZXetAGt4lPUV1ETU9ZVCbXZxvyBolU84R7OvfsWMOmUbYpihw27y2Ksc9ml9AfOjLQ
twWmY+6GZkJcUhXj59gJ/W+ZI9Jq65pZdtunyfw0BGrao2Of7xBKBV9rO4thmcQHMEruD6QT/ZYJ
4x9KEZR70wlgWSeqNI4SXekE0pk6xgrdeHB0i7z+1vXnHcsmvbc3W7O6qdpoesYuBlSLgsUhznjA
keUUOY+g2ji0bGrQrnfa3KBY1yrSa+WkD4+x7po8etpdGTiUtqKK0pNrlurZsdPqYEzpsC1MChUQ
W5wfXWNOR2p2IGTKvMYONJRPYkzj33GRZ4+FZsor5WMuRmNsfw1jvCQNLSy8IYrwkoyOrso1sB0N
Y3xOvLJNej9UlGoGC43qpOk/idCrO980tW0SDFGzifzOuOX4HHgF8bgAztSOtxi3zHZrBiWVkJG8
JdwDzHBeJYX/YpBcvBlqKAVFmHSbDA0XQzjkxDqDHw13jYav4Jrorg+uoqFOX9KK+n5HNRw5nGYY
T66UgD+EShJU20UWX41NHpwcvzT24PLc01jOMD96w/IJBLCAo5CeY+Mmw00Pkd8xS2L4udRfnCIx
r2tNHzzsgtqG5zJ+p6TGOuQADGHANpEVb0I9Lu7Amtac5k2N7ayW+MHhtB5Bc4knloH8Nh6N2kNX
NvxEEFtBgspMBOB66uSrqraLQ6Q5+iNa3wkUTnCeNIhTw28Gxo1d7Nc5jnRHajDrqG9BTU269jtU
mCbZt7AcXrTOL75Sf1YHLNQjRJ9peLRLC96MbkwItuZS7VkJyeoMiVYfjL6WL1PiWjdUJI2jmP34
hn2xfdETwHKpnnBemdsgeqhGmCwbHd3Ot16iZl0Fti83RmsG92U8uAczhuFiyDq4TnCuA9UfSX70
nXKfDJYKUP69BFgzxdThjT4td10cRr8tLazXg59kJxFh3gJvAJJnHq2bvLCtTzmjVlthZ48PaV/6
GLBGsPBO5893wmiqPUKJ4JgEOcqgcBCPDR1IQIgjI8UI3sbAA6WRzQ/EaeVnRSrqGA2E9ohmpuHn
PKMypuas1kHd4YAM9fBpFMgOV3NiOOCMu1nf439AOR46+rBCehcFG1tXNGto8szdO6VLlohyqHvO
iroREb2vPMOty+euyDgjdIazg0I6bPzAIWA0VX0gn1HvhwzU0aTKIlxNaE5JTuTxdRs2/l2N+gL+
8aR/NTUA3UM++geny/RTnwzSm01bbRtTDaeyKUPGnJ/su2Cqb6fOxspDNvjIsj3t5UA1cw79fJMR
5H2SCDL5sca44QhXbNoCRm0VlsCZHAQWK0ou9nWEYvZnnsflL3bL+SF1yvzKauvOWNGxYuRkMFT3
WSb9h6KpkgNWsiHERNKTnmsDSMzE38mRlIcr8NNobJItFRW2vCCjl8sYt/ZJQMG/HyeSSj01mAAL
Wdt/j4l4oIprM6b13NLNKzx82k82WGOgsUWjOCT1/VRvB8An1UpvYoM0lqT2v+q7pvyOhiT8Nud6
cVX1fXIXOi1AXNHJH3rWVP0mG2fwkHFohS+44PUXSb2EA2g8hDd5a5YHO/TrR92UOJHklI+f0qHS
O7Q52Vlgqlr952wPUwlyPm1MrKMlwtEaSu1tp8OWQfRq2r/iJERDNo++Dr2RQjTIoTKBqtANfvuC
2m+eIEMnSblhWJmnwrWia8RBCrGcOctbx/aF2rLFogPSYqZr0+kKKXiL3LQu+Af/zVg+aVGc35um
Lj+TymwdokKj03fAUBySjqMghwUgWdsVvtM8kUzLr2oUVztqUi4a09gXNxyk7Ad8lGg6cjwsDv+t
i0/SCeRdHlf6HvMTAaYTRranxZMrVx1m70NHdmiNJQFeoGaPjwPM/B1nWHqUIE30SaPMWvnD1ceB
6NUew80wu6h1VEee3KSOSERQ137k5UOd/W56V/vZ62ISGxvR3CkcJl6y7GrqLVUe+JRFdGml60Hi
X1jF5Yzpygzm6GDpZx2kNfTVsRaiqmgd0DCuZZYY9KXhtwYHCL8z1D49vx06jHNDPkS7vjOre70o
BcUY4wtEPe0mr+vsUx4pi4ST0lfnYjgjeu4sbJpVGJ0jYxv/LCmKU8Zp3kKYkYSfBe6cAnlnFHDo
pSsHsA/Mj6uMAsixLUq0XBTJrGckSoUnU0s+n78xYp2wIWftttTIY+y/6coOVPoFZah/MlAEXqU+
JpqsYjhMUWafZMl07vl7JPGD/jqpjfwbEtaQNlOts0/Ksj6xQ0XUbBr9gXUOydEkiGKzrJ8eeFSm
T4tT9ZE0nn1TBEKSqGld444nRWlnW1N5bfgdYAaFI2o71yG5wB6U7W8bozKYH1ZwUlWoG4++g390
pYk+QxBLGtLtiCKqsbUPVupAftdtWZy63mpPUVNqd5UukY1XQe4fRWBHn+xc9++RlRaeU5jdzzSz
tV2rpXCzCO4iUkMJYzLpEUhtESR37dYmk73lWBSRQkqU+d2Z++4mGYIKto4RIo1Do2KQgBU+AZ5l
cTBf+ZitttqAZ2hVG/0JCyaKzUJKKJRJHJPAk02DwkuFmHHYy+k/NYUAVirFsgH/fcKzU+lIYmYt
i55kImdU1pAk6LhBOnMd+gMc61SF8W9RBLDIDKqjXXYu6Ur2pnskpYOBT3XCVzL5sg02bWiOlDzq
JJnXuWkCBgtzVKnjCCkP2l0KyE37UpGifjZcy9z1/OuGs0z0s0TiePTHOaJRg4xmDzxAeF+WnHDi
QDaPozXYnjkY8b7QZ+SpRSJ+xZ1dP7PWYqIIhvGzwq7Jpw5097HFWXPmiHcTXm5yYedTpuw3wfkA
GsTS/o17vH+qZi19mjHdzOvZVO3OaILC2slxuiXC5yxt4V0LZPydWCTcom8zfKKnhgmdN8l9ryZl
sqb3k1d1OcBRo0yuHZRk16yHnPAcl3ZcAZIzrzdTspGaZvUeKRlYgRpD+iYWAyGNXmfUCCRUNh+F
e7qKC5fEEOVXmzEczteRXRvH2jbEU61lPm5gF2ON3ibZMTailqRVjgyYhCd5UiwQMf8rKiCMBp2C
NV9md0LOzs1Zuvu16pW57lMTeH+jBnUv0EhVq6EKxnsdReWDjAL3UWjWeIcYwf4+D1P9BeNMzqkp
DDC2teXPEZcGNug+/VLPIemCfiI3U3f1fF33Tr8BbTMcyJ40pNZ9iwwNy/WnJhvxg1cIaZ4rkeV3
A7l1hLEdLPXUKrKvZNHoC6NYsZ26mDfT0GKBx90rqcDZ1h0hK9XMzszUvgfPbK+QRnXHmel0jyY4
s1dB2jRHGC7BjZ/XFBdN03zJdWXsi6RNj+VsFfukxgOZG015XSnXxyvkV09TXDpXrQPE4OyK1o+5
E6Wcfo0M3ToCUVYoGykwwC/mYJuf8ipTLB2DnW4VRuGvIcZLsq1w/KRlZYjSHbiNLQWUQ4Jl8YY8
znQVGaIiCWK7G5UjtXe0CFri7Pa4wnBuJdtcQ59Q2UO6o0FCvOeZ8+NwFnuyQJe7AYASp5FuwvBZ
ky/dMn7dT6wvkAn7Mpif4irVHsraoAdHE8i9Owjoe1ar6yTlSrkuz2EMCZ2Av94G4w2pnmEPEmR+
QBOTbh3lG4+EGjC1MVA9GBiYOHNMBnBY5atHkUYuhjdD/bZH0//knn8FuZQuBfedJy9sWIB06I/W
7iXA2f0YSfcFIcN0HPO5OwEM0jZJTqgvz2jZeJDFge5ixYa1J96zSgBZ7/zuUOicI9CmJsWhR4J2
VhbanDkiDmY7FRjTvebSia8j1UGOYJoeyWA6YtXNE0UHtntxTYhH87GsDiGw5KUiWSfE/DXqLEo+
9azcY27HQG+ziRY9oRqjzxx3yVLKcsR46zpyo0TBI7fWIB78ssIFSQsfcjelRME4aCgpJJ0LvbCr
KF+1qruju4VjrzRk96c2jBNcjWb/mOd1fxjp4HFbuZWUvJc028Mas4g0bfuXoepzxsCXOZpgxZGy
Y12xyI4gq+DgBp6CwHlFQgYtfKe0vVWheMBVJevboBqNbzLvzS2kSxTweUFzPLpQaFeipWmQ40TN
mgmj0lWHsgGNKl4q3rkZk3pMcWqIWPknKr9ERaXWUbKcyBTcWTLSDhZeqxs02V/LNoPgjx0PVS2V
hOQhcJPGS41gesj96FHosVj3Ek9NTR3iAPym38ohTE4NDd+eoyrUEfln9gZfQbCWzjB+F6BYEY52
yQu9BSh1VXjuPveWA5jcTXEMkgNp1nPkkBrTIg35iG5aONZz63sEt2ZfWDAmXM4/azeuWJjDbKIX
Qd/umQrpJiafTaVJ75rfSYI1WBUBQt7KmA/9xOjEGOluS12qnY5D4Bb/5LSusrOnqG8cnaCgQ15B
+kPtUvqR7ZRNBg5ygoEqWiQb0rM1yP9I83LyW49NP5ZHp52bUxRC+YImEvnuKjEn8XsOrfg2K2b3
dgyASzDhIq/XOiweddzVt3pWAot3YS2vZ1tpz70/NS3q6Kj93GIEPso0JUH9vxTJxhjZ/ETFcZAG
6E3S2aP00y9Jpwc78sIcofO41W5dny3QroYoXitG1idDTNW9hZQUumrPefn/EzHhjwK7Uz09/Aqi
4q/+2P+SBBrwDC9rCf/T4fXXv9qp/vX3/60gdB0a/JJpJgtIsVu3zqrEv+iYIJBgbSMfNs80pD90
TNOhPakyAIYoBb1Kuqjs/qMg/JfsEOqAcgRpEdul+fn/QYD+R6D3VufSv6v1NMEtzv3T3QVL9h+p
mKGwx3eaPvydSfjn8gvc1x/aY93AJTk2aQx70tH/IjvmUJLqdUujlvAd7NPfCVN/7rjgbP0BYWaY
gOJbkerVRB+p833NVDr14dX3/Qeh46X3dqZOvVI3/iF8hlOJjODfdM9wFsW/9bgXQVmXXtxC0bng
Udqu5qiHVsuN6Wqi6dHoof9l3ft/4EdeeqDzn796ICpW5b8peH3qOuOxCNlYaWeG7Xz79hv7O4/r
z4dhIr2+wR8spUqnIn72WQspTJPiJdkFNEiRk7MamY6Pb99uAV77c7+zZvb1A/1FM+w4W1dwGsld
nSGGPT3TtC9dZ480SrCGkYPA5LARJvQITvFGKJFdvf0TLj3xAgP238T3/XnMBWq2YLL+j7F9f11d
LZaH/zqu78+dFivFf5+Pd2Hgq8WCUf/FB6TtAxz+2qjjYFOiAw82bw+DSzdYLBV/uHu2HiBrTpKE
gHiUlK7fucGFtcJZzKzMZdOPMW54rYWqAkeePZT3dVPjfjMrZK7HVgtd5x6LHKqYjz3TYnkSMe6I
glSFl2O3s+/agsDr0dEsaOtv3+DCM6nzy3w1exuld+hqJHPW8S2KImELo7wP0ehmcYVoeBjDfRjj
fnv7dpe+0eIVukViIRacfGqdWEV3Q02VGelGVrwHar6wLS35wqZV+GooNb5R24l2n9tFrm/n3EgR
O0btML6D2bx0m8WSUxV9RRk6U8C7KKIl9RTeVshB7hp63N2+/aou3WKx4Ay0PkOWK11PaDRqJo3E
Gd7FfqUeEqmS8WMfxFksPKEKykQ5pfLq1JoOWjbTAj0wwPu//RAXvvey5VzhR5POG7K9zqnESCV3
tL7Yc1Fu3778hXfkLNaUDne0o+itRLc2PsOIIWALjSVPidFgv719j0uPsFhWOrr2TbjdlWc1BBRb
ZAojYDqgNPM77+jSQ5z//NUUTDBYVu54/gRVbcLADTsUR5Equ/aI7zKvPviuFjPdEZPZgLmyPX/K
5mtB6egGvRjgn16m75xCL72qxVHAmfj9OsxOr695Zx4iIBqP5mOqme9Muws7vbOYdmM04WxHPeOh
mzVJfQjy+Ru6mYAoaDKBro9YnVr82x/+wtLoLCbgFMQBoC0+vMQk5+z0rtOGq1SIvt8UgRMZN4ns
aYmpsGWOX96+5XnW/UHI/rU5n0OX10MhHQPfARzle0QhoUEuHKTIj0bMYUlfzLqw7xOiTxJIIg3b
KwL9UnyeLNeU92/f/sL3sxdngwnHCNJPzfcyR+s2oZWK9WA75ebtq186KdqL2YrUe4wqUJUeIjQo
drPh9+2Wjn0ouQJ0HsELxaUh21tYquXNSASXA5GC7/VZJYI0zcd+hVxsQSoXs+pB3HhG0mxArexN
bYSOGny23ORxhMOnJTYKxBHzrHN4+54XRpJczItYB241+M3siRLVEkmUVdAhnwCdhQcCahWOg/Sd
W11YTORihgBkDOfZ0AZv0OQvOMjQ4qw2KXOvxU79ziu8NEwWK6LCAlsWQ0T3J8dvgHbN7q9yHIfq
nQX3wiRfmuzSGgvgNMaOZ5nR4AXTEG9rleYPmsK2PmZ+907od+kxzn/+at1FJmcriJqWF+hz/DVW
lXbn42p5Z7m9dPXFMKvMII81aEzU1QY9phCjshkVPFykjy1PZ8/j65/fQMqSYqzhX06DLw6W0wrx
qSpNa9rnUQeLX4CoDX6U2dyId77MhcFlLwaXCW+DqVjTnFT5iCFnx6WiTfP66leP+q18Z3hdusti
3f2fMKsvfJxlZx9EMzql43GmvoNrTUQ2QtxSOru3p/ulqy+WUdvAKDISEXixiCiskxbc+FMhPjaw
5GIVJRAtzjAnFpOmQn8eGi95YNXvfOFLP30xtZG+ARRLg9mLHG2+H/pcmJs+oGfJB69//uav5lwY
d21popb26J/qHjQd2RDxjfXBV3N+qldXJyUuyzbh6q1/bmaccSCYdGx1H/usi3FpUjLL48QfPKwa
9YPbFvR3tIrkneP+eXD8w9ZvLbb+FsqxNSDZ8AyovltGz1ctSa6G0sLYYPmfm4Jih4vj4+1nubAj
WYshasAW8tUcdx4sYm2FR1JugllQq++yjV/U2OnG9J0HuzCklkB+dnyfMr3ZelUR+8YaNVmzdsKR
hldvP8p56PzTi1sMWekjHINCKCGViPLY2rZ11vMgGMyT/J2l9tIjLEbt0vbtGwHNMyB5pb8+9giL
cXumrVdBL8btCAQMCvT85KDOWmFiDT42dq3FboSLMYGU6vfbKg1J0DZY1irX7d65+oUde9mD1Cxj
eF84cbZlTlc3+q6u+sa9LZv42JYy/tjSYS02n6Scaw2B9H8ewRLYqrC+v/cIlz7xcnJL5WMBMvqt
O7jU4c5Xbz78gszF5E50xH9pw9VB0FKjLKe7oLRvOlqtrGy6zbzzGS48w7IhUWhJVcAbJqFiiV+F
mQMpR5z2sddvLrYdequmCAi5uMJbvp2tcNoGgx0e354BF9YjczGJx5b0E2RQfrqo95Zbg6rEu9tY
864vrRdKgck77+jSjRZTOQtLkaMd7rZUKryh0W/ipLqTY/w9NM29HWXvNHu5FOuYiynd4BVHIDkg
wo4MPPnjlUpcnPvV2k60fVDreBGt+yySm8q3Pvhoizmu+7IGt4VPCRECmx/9KmL8QM0YfYNB9IhF
a/f2t7o0zMTfd9mqcUcwt12HmA0ChB1HVLNr4bzzFBeW83ON7vUe7pixRkEXUU1hafYu0CDZ5XPj
3LIWpu8MtksPsJjrY2eBb3XcDktrXTQrbc6SdD2PoeNs3n5DFwaZWEx3UdEariuD3pOIj/GpSsxo
GV52xrOBgsiV15AtM+/tm114mn+1xX116DEiuE/gezsPHWJ6RMRkbBqE+du3r37hc4jzI766eldj
Vwgwinita4K8GE9jk6HDBK7+sesvJ34Di34Ck+hFoXbDqvvF9OkeWmb3b1/+ws60bErkRlHmGLnT
epQ+aQcGfQ0afvjQKxwLCUL5t+9y6SWdP82rl5QDLa9d1XVeHcnrqkY8SjLqtrXHl49dfzGzqWQP
ZUNqYivqCO+r/xhNxouQ2Xt9gc8D/x+OUGIxo1U0BBpHhMmz/Bl+4EipOPHhI8wGOMygiCPP8WsT
119bXI/RHGysrs7eeXeXvtBivveBpHMAV/bA6vko31Jk34MrsIcpMHEq7d5JjFy6z2LSd1Uq9BRX
oIeG/TbJQLui8vXMUuDtqdzfb3+oCzcxFhPfV1HlYIzrvKFHowoL9TbLSsivorw79zR5+yYXJryx
OLu7uW1FWBRbTxnxL2xB0ZEFx7l7++IXhrKxmO8CFknd0sLGC/rhBn3lrTn3p7IbHz52+fOLezVT
UPe5CLaSzqMDPd7votj6Q/E1rdQHf/75sV5d34KNMUQm11facJfgT8WCdaRL5js7x6Xvu5joxeDj
MTGDlq1Pu0cCN646BU2yLSIqAngA335J53f9D9PxLIV5/RCGQWeCWRMap8X+1GYWEH8aWyOXD6rq
phPVO2eUS596Meu1kJCjLnhXSceBzp+3wmx2fhZu336KS8N0MbGtcpjMkYrDtpj7fT3AkZPvfIVL
P3wxlUvMFzbko84zjfZQNtD2OC7MVvfOcnjhh4MM+9vrp9nCiC+cHy6KRyzU2G1+feiN6IuJm7px
Xc5oZbdGob5hDLhJXOdjEeq/epW+GveABZNxGuzWm3CZPM1TKwD4mM3m7R9+YUCemWyvB6RCaIUm
2209w79NQssr2vSkBJ58Xb8XSN4+dpfz5371DIFoA620dG3Lenw/G8Za0+1vVTPnK6zq6CHTjw1M
fTGJGfVVleqcCeRMCwpKb9UaM8rwzur8r5XyH2avvpi9qkHfZ8le24475Y2H8LNl0XN3hbcSJvNt
v81xqG7S+/rZLzbvFRguzAh9MZXDIKysKpxaL6yC61aPvsoArTqNpL6//WkuXX8xl4EFBdOU+83W
CMt9RIJ+42vxQxTSv+hjN1hM6brrdGqd3EDR602V+XdkGyA03A9tC8b/pb6z5KSjJW/Qjpp3o0i+
pyK9bhz5zuX/ecWg/fbfRy7eAwfnhNF67mBaN3Yhm31ljfY7s++fNx3DXWzJISzplBO4tjXnrl1l
XYfEnW5WufZsRGbzoQ9guIspPrqdNSQuC4gj6Few1uEIthupavpFlFUBAPcj39lwF3O8HGCVU9pp
vcAqv9HJ5QWpORin9J3j/j+PUwwpf/8QPTaz2jZ5VbkVkdI/b8laynHc7Ob2na9x6RaL6V3DiSB1
PRJRiPCqnp2vcTRc+7l6fvsFXRpK4u9PEGeObjmh2ZybRF3XsRZtIwvQxNsXv/TbF9O4C6Duu11P
sCWnjUXXNnia23SY39HhXfrty0kstXwKzKzxhJBiLWrzqzvifvrQb18q5KYQcTVS6sazpv4UQiEr
huK26rN3pvCFSaYWU1hQo0MxrNVeMvgPobJpNaU/Ffx8qPzgLd5+hks3WczkQg6gj63/zdm59cbJ
s1//EyFhbHanwGyTTNKkbdKeWE3bsDNma7D59O+aW3qlPPzLjDRnt6LeeMD25cv2utYPjbRhDhOA
sNkHQfrDq6s/liy3l9v4L0v8v+vP/yHUq8bpy4xM3c4j9a7qgXV3oT6PWOX+QTkWak15mMg0g8mH
XcZTljVJbjcvzBpaeBPY1zYpK0NtSYOdziUXLVPorsx57Af32WL+1z6k3y+/5drjFxN9mGgPi5+6
By6E7lAx+KBhdmpX147v/p3wQBD+v7Nw5EHpFYKBATKAtuNoFGLx/ksKLx+U4ecPPVzyL7/HypRZ
ytXymfG+06jfCEH/Kpk5VcFtWTIJFpN9sjoHNefgmGTV6Kqo873ioUU9dzQVsHy6ku2s9cNiyrul
1LKsXXwoM6D2C9DTjIESWH696fMs1Wka3Grh4ewBEWXs98DvDjEAY/TKx1/58UtxGohrLnIZp9sJ
Rl4n2KNDvQ9bnubKGF3p26U4LdNtU3Z21u9cJ2egKMBndYCvTUPLK79/JZz4579/SphR5pcGqCXq
drMGkaVyvoq2edKy3mmpNpc7YO0Tnf/+qQlAP1qcCKCJno+oxksfanh7DPm1i7W1x58/3efHB4ZX
LUrkd3BL+W2PAXL+wBm+EBhtXFmT1lpYzGTHH2GQnGOAqgk4w1aQO5CFRNQU4ZWd11oDiwW7gh3h
oPsMr8BS+Fp4ziPM/x+zLvxzWw8spvHQMaUY/NJ35xq20cCQOZO7gDs3jqHFBA6nVIBsnHY74Ci/
w03gue2aF29MHxvYel1+g5VhuhS1QdvU2ci5u52Nu0C3FNi2t/dAUtxPXbC53MRKJyyFazh2Hbg3
We2u94JXlILeGyieRNm+3fb4xbrNNZxE06bAkopvBbLqGWMEnlsMh8Xb4qi3mMoDLVoLpcTtrgz1
N9Ref+mc8osCHPHyC5zn0z9ygqWkyraxOZSu3e6CQMAgFnYUmGlA5L5cfvzCH/3/6xZhwf6/87go
wmIeC4Of3zbfZr966oL2ARyud9qiYt+uvW8oBFUwmKFuBNcMBTTXQIAtK258v8UsH1EhzquAtrs5
7JyY9Ow0Tuk1fe7ax1vMcGVJAIJ13e4AlsqGs9UcfLf/BuFYXjnPWmtgMcUBXrBD3Jq3O9P0Q3N2
A4bLMeesvXaJs9bAYpKbUqkAVZPNznVTO01K7TcqUqE/dbdN8aWeisBbgsExHa5gfPqDk8t7UCX7
uCXFye7sZnt5lK1McneRovs+3K3tMz2Zlt0392ytb4PYA1eI8MZN8FJaBfdaYnrgO8EUn+Xfcdbm
SFBn+gvURnlNibH2FouZrvPO6yaNTwUjDfhueuAtlc6zFuQmuQ1xz+1+XlKdGv48PqA4nQyaPcil
YHyJOruy2q2MJPf8909PH+lIzdlhCx3tzq92zdM9airhpXS5i9cev5jHFFHWdQy6OJS87be+CgAQ
d3ntXdtFrqxFSyUubkfLWjZjswt8Wex6HGl2XfCtlvKXm7Ib88qlBtcv4WbngVwMm63hJU/7L9kw
v8JJ8soufu0jLWZzyuEZIQBI3Pky/Clr+HlksBa5rQeWMjTUXvuBpaoGNU5W99OCkcUBwLPxtuGz
lJ01A4rwAbKod9yG4wGOZpJOAL9y0+BZCs06A9vKRuDhQT0MUQpjvlJeFbGdD///sYKyxbSFFTW0
hXAf2BWFya1vqT+TtoL7R8fpMzwQaHcH+yzPjhX3A/PU+9xvDm3oeE1MmHKDgwIEgpQxC/kEx/sU
mKhkmkzR/dIBLPfgA0oIFkp4SBSHauJpd0w1CuR21gwr1Sfal7h5DanjjT/hJVLmLyGv3QEmpb0f
JHnr2WY76ZDkG8+lvfyhfcb408A8q3i3U6+ElY304d7elENbnTwcEZAIzqU+PKopnHc2oEuBoQdv
ihAWyrpy4KxnYDG7JZIatccx7Awf4HCsYJXoN559ACenCA81gCz8GRyGjNzZLbc5DhkUDeSV7lwJ
lEvBUSvzAbUQIb44ilUjt2y/gyBFzo4Iz5fHy1oDiy618w415LAx23VD66YJnJHqgwNN5A9sC+Ek
cVsj58Y/BUwiczJbFH6ZsJ519SaD1f3fRmX6j2/hlZLLjaxEhKXYaKjaiVvZgJHPxAcko0cX9mtX
MtOVZ7PFC1SaKQwgkNktSBCieoJ7FZivVx6+0gXs3OinrwNhq0GWLpqd8Iqfo5aPIUlh4pTflrcv
VY8jbvK0cPDbXcUR7EHdqMMdbEaufPa1X+/876+HgTU1BJ6qO5T764hbIbyZdPEHRgJX1vK1BhaJ
YWen8PfAdTBOuADirbGS0Mn66RXd18vjZu35i5WkQCH6KH0bU8y2Q9S9WGKLEsl8D8pkdVvEXyof
My+3lXS8fufjtu0ww4MBm/COXZnCK+d0S8UjYCtw2GtGDHzdFTH008Uddh7zptWdczA0b+8Vsa9c
l6+kDnSRmzRq6sbW+DV2yrX3VTYViG2zVcNe30w/TE3rj8udsvZOi1E1umBPjwq3q6INweEGfgcm
wNDBOfdtOQOCMuYWaEoaHfXrcoMrM3ypuJsaKYitU6QrQf1TgeO5y/P8xhWfLoZY40+8mFMsytQM
XRwq4mHdn+zbUqGl0G6y4Xzm5jjxAuxQHLNAlndD2dvfb/owS2VdX8DpiNc1wodU/jEDDu4nNrnm
ynha+exLZZ2vYZtd9UhFYXQrDkoGBe7Th2sSxJXR6pz//imyOlSAY3eOrEEVHIEMOCGJ+0lz810N
1bXLvLU3OIeVT22QjmilsTnegVhK/8I9dP47V6oariwOa48///3T410HvqLwbMKu1fNH61CGksQ2
nyb3is5jRaNLnMWMRmUyB+ExkDsotobyCRbjJohBOXBgE97X1te0r05W4I/wpx8QyI6BZzpzzCzX
ra+MgZVeIoteAj3LTif4jOzmCfJE1KfvZOZ8ARjowUqdbzeNYrLopQEYyJSgkmcXugFFHfkIkHfa
yRs7aRGtOp8i+y2QF0+mzYIYDso4Ba0y2YjtTT/fWayBnk1nbKcQdjntiuq+1H2AYx7dDtcudNeG
2SJCzbbqUNntyB2lJMcKPhUTwyEVG8Po8husrLJLUaDXz1UnHTTQp/lbP5T7bFavIAn+vvz4ld+/
lAOKoTJDqGBj3gDzF+uUfsyDe+23rz38vEh9moNpC4evvgQMZYTVqXDKo+P0tyU3ZDG9Jx+WUBJf
Zpeber5PbRj8ziDKfmVB5lwZO2tffjHB+4LJmoH3uUOicPLH+Y57Dszhrt0trH2cxdhPNW44va7G
zCostqc8y/eiaW48RSCLgT+VXh6MJa12rAblwbAZ3J+CjfvMV/I2EyfyX2T81L0s1LAqkTawZK4s
IIUK9pw4L62Zb4s9Syld18g05SH4bQDzTPfBENoJ1iHn6fLIX+nepZ7uTBIcJ4LVv6AZKmBDl7nz
IYOPn0kmYdX+x+VmVrp5qa2DYRIPPJoixHmAkEdahgFAuZYd1snlBtbe4/+sAjn8nsO82jlCPYua
JGqwn1PCN5cf/9+I+cfZhX1u91Mvw6tkCOwOL+AKsGqscE/k+NSyamNndQwywLZ22YOh/MMGLAzF
sFfaXXutxQSXRQCyEbSUm36mZE/LId2OoGC+yMyVt03wpdZO5BJe0k4vdrniDexgcwC4K+rugAkK
buycxSSHNXVlg/IgduMsftetuHMsqH0Nn68c/q99pcU0B7hLGmXww5H0g0GFMmqQ54HpfpxFCKf5
y0NgrZHFGgdrJLCghk7s5s5/dwUs0LPspSnMlUzq3zPEXsrrGKyxMxclpajqrcEg6FqaffXVcE3J
8O8dkb2U1+VOLyXs4NEFFGAcppoWCMzhrZhovRGl5UUcHLorI+o85/7vXAFbdjFXnELpucOrILt9
KHI7h3tyh5I94sAkF1CYm9ImcMX/t5nQm33j9kj5yTQQk+QK2tco8Jy2v1Lu8O8et5dCu2CcYCJa
ZHiPzDMJKSl7BBqrgz0naW7s9cX8BtIMNw1TayUpSXV9LOC8enKcxr1WsfHfBvRffbFYvmHF7AC8
rTCsUOVQoZ4Uft1wJYH3IwpViDtuM93UfYL7d7vcFR0PUFdVBFn9SlxUvzVgdsaVz6xnP9UBrroM
lIHDxs9CS7w1tUOm7dRMWRsrt9C/aQV64tgUw9HA2hsVe2qKwjnM4IZuVzmbv2YEpUpfOp7N5hGI
DJWeiiaz5oRWVtY/0JoCxEodXo9X0rq1DlzEHXf2WrDk3WyTclyjjWEJ9LBXVPuJ2cXrLVHBDheh
JwNcapyBHtgNBeDG3E4w/r6UlrlxCC6CDjazprLA2trRGQ7TwmGHdh7ewvba5mklLCwVgbDjqYCw
1yWOK6RwUD9kOrhdG2gxkrkCkvroA9UNKkFoFbepJeylSpC0Z8j46JY4DLW8DSv/84IG4t7DpfqA
Eqkra8JKEFpa5WU44ya0o+WubdI8mmeQGHEtdmyk3HpTf+3SdmWEBYsYROw0V2Wnyp0nVP4CzTp7
BIdP/9IFsa6c/q01cf77p8zD5qGfOk1bbnpNSy8xQg/BR8+aediDkcidK5Fo7XstIhG0EqkaPVi3
pDluR7bK1fC4L1AwkFdz4MTBePUCa+XMAFaV//tGKQCXFe9EubOrDx68QSa9GWb60RQ00V1zKEmw
gQboBKLPlU/474sne6kQtHQDCi3sx3eztPZgHiYwkonswY7ndgBqvtqA57TVYI3cFBOWqsEzlCUA
uiiE63rrD4cQuONtHYSQInjpKOwrA3xtXCxCg4tnezksRhJdK8D66pzFrarlk0CGfSVvW8lJltJB
WJu1eW5wheb77rD1cpLGuWVf2zitPT3432Ew5jgwpeCV7TxDgy3c4/O4EOnH5T5Ye/giBwHxlgjh
C56QMT/anEas9q58+LVHL+Y86NqiR/UOT+aZoWQKGTlpd5d/9Uqf+ou5bmDrl/dwmU3KHHjYbNiH
7VNX3LYa+uf3+RRIoKO0fQwZnoDUBJZKrootKNbPqSi2t/36xbzmrp+NhlphohVAXYFs+ohatrsR
Vvb3cgtrocNfrOhw4O2AAbHAlJHdXydv31CfeIKlAmigdMst71GP2RihiucvWMzx5UZXIuPSMC/1
/NQaHZXvwO4S27Hm+kjgUR/1YJ7GuJEMbotSS688y2jcpVZdDttNCjYwe+Cg8E502rgU5Pqguce4
A9lK3WZbaS81hbqwW9XTOkxwkmlNW3muXIHxYzAnl7/byjxZCgozSHVbwWSIi3DvPh3drXHbH7c9
ejG7TaY1uFJI7MRwJhopiVAu3OfLD19ZLZY6whEVEnOd1jwBcPY7n/zYGt+C/meFswoqnWd47sc5
KCKXG1v7SIsZP8NqqR+HJsfZb2oDJGPUB+Bu4TXd3UpAWYoKQ8i9mV+6wHGwegYiiGTt1qrJhxr5
bN34CotprzzJpd/SEDXnc6TLL6S+dvG/oom0l/5szJsJXMbSbEeMRce7qgQk7xdQUxCJQD/RHTPj
QtVrwcocvrszKKdfpqGr242PwtzhVzZPHdsNSNC7K3cNa721yPa11RK4wwzn7Vo3pIdylFW+LXwB
eOZtw2GxqMs8H7yAZH6iwtlyj0Epjd7CRR1V6pcbWEn4lyrDbigVaLWN2qgahpglH59yXp1K3v11
7Wmr2mslnCtBcyk0RMoIPCCt0E4DlLrGDXJZpDLqlbWvmH9FmL7WyCIMND64MnxAI6OaysiqyMkB
MMzM5DUk/e/LH2ytjfPfP62aLFNwZ1EoBiiceSvl/NSn45vvuX9xmPJ+uYmVUbWUGwLRFdg25cNm
dLIKgFcLjjaa2dvbnn5u9dMLpIEpbWaBrFmjQBc8+S49CZ8O3y8/fSXALJ1AGY7aKPHaYTPYvQQW
mkOTBu5YnAXsWhnU2udx/vcF8m4iNe6mhw2H68G3Ju/g6OWBWnol5zqnm/84IVkqDWc3m9pBjXA9
7jBAVe9ujO2CFxvsZcP2Mg1eM/9a8eDaqyymN8q/KaBbbr/JQ1JtXVvKGOe718z1Vub2UndIJyAF
RTn0m7ZONy5xT4xCah327YciqFcrzJ/Lfb7WziJxV1MLwzjf9BtOxHPupU+Vn92Jpn1kvXk5FwRd
WVjW2jn//dPIdUvlWUB39ZuJkMcOV8i4hnoWQBRFvuSJya+pUlZ6ZalLtOamarmg8JlCLVMSop4v
RpC/5rm2MkOW4q8ZpSc8HzsA5hvnPRfsC6wuPsANvJI1rv34898/faSsyqq6bhgQSGHmA9vHoN2f
eb253NUr0W+p/hKkhOayxvas5kplG9MBSJRkqsqrrfEc0W1Z14BFeLmxtf5eTHQ+Us5IgVehrvcb
VvoPOC98Gx03xekDgHGgqV1uZ+2lFqt4k3F/GDy0Y1U4VGtB69aNBpQwC/YBNFy3NbKY6mWBwBLM
TrcJGpDeh2LEAtWBQxcMzlNf8ZsugO2lNCyE18NQuW63GUs1bqssAH3V8sV9asBPvfwiK72y1IeZ
inre3E3dhuAsIEKBwu+ZgbWVZo+TN76Ttr7mjrfW0Pnvn0YyoFdsrnHStQlDgNlKqzkCe1WgSih9
9AfxIdvxygZ+pf+XRnnSN/4AFlyzyUvwvxrmplExAxfWAeQZddq+MndWZiY9B4RP78MZEx0pPDQz
tFks0hIk3apQVzLF/+74/7FuLQWripiZqy7FyQk0xX6J205Dt2VaTzHcbe+BqDx/Q/3qMg3yeH8K
cwa8tFBdRFp3O7javnF8LNJ/TtGUgmp8k7XDh0eDHHZ2DWjp5AHEMviQ3FbVb9NFdMCVBS4GTBhu
meVG4Wj9roX8enmIr6QAS/VeSRzCSwq6YeupKmbtJKNwcvme95W6G+dUfYdi3NmVFc+2l1tcGxuL
6EAEtI4zXOy2M9fCjXtChvrOI0IGVwLDSgNLVV/TBwp7lSbcBlmwAbE5EvaNCeVS0gcru3YwDh49
Os4OeLck9Pvkps+y1POB1JLzzG/xWc6WX0GK0qSqVf6VkXqeeP+YMUs9H+x3UERiapZoVAu4srwH
PPPJ9vwrM3Ltky/mu+1CZkWrioFOz7fadR6ZzL9c/i7/CZH+9dPPbX6KJYCM8qyjkiUgPv51xOT+
gfG6OirOQ/C4xzc6FT9U0528bjY7Da7uvpVD+VzCLGmjqsyOtKnriAg1xoKyLzT0nKgIy2v+iSsR
dakClA1pC6FqsM4nWbyJVuBecCYzpPqkPTIYirxc/g5r7SxiAMiJDQsm7m2rxur3KOs18q+jULmz
T6t5yh4GZD7XDh8cB3S6fw+YRaLgG4fLEczRTdZrgNhjInLhNJvaRWEVgKbCJRilWYvSvTjrnNBn
ES1ng12E3TBwvWP4QYCqUYvGy6ptQ9KirMDMLkdzyLix+C9KJ0gzsckvhjIyXTp1E2pKckruwowN
8jT2fCLeQcP3oYWqzp0a8Y2huKj+WhPZ6Wh0gDKCX5ENX1JaVECoxiMZWt1szdwQAOdNO05A1rGw
xkaD57UVaT8ojrSkQww9QPPN9ZkfCTF3PwCiZR/w2keFtz+3ln8Hh+4K7F9sdecolJrUR9iRZccG
uNIHI8MBpagm19j0VWFl9Tvpcpb/nALSWEdQ5FmqIr/u8iMkWN5ukkzslJ11j05vcJtY5ihCmcFn
BrSionCsrX1TbXG6CxJsoad061ozi3KWH0QWzm8ZFOivknRxoNOt8OShDjr3PMVCGot80jrhnFax
V9gB6ON2LDy2oU6YH2B8Ne4C2TtbyFKTsnH/NJ25z1AhFBNfP9Cp3bo1tO58nHZmFLvWCdvEHjsS
54Ef93aBK0kjnjPPAbj6j9PfFfXURrXuYwbzZDDg7uAMC0v/Lfjhu74VR22e4WwTS6Chtb6raqy4
cKTOyihXMLScaqxcCtbd5U82i13p2ODE9yrq+/cUa04FWihEmY99qd+19bsnxR+wCN6p9Y6ir4e5
dU5AqYJ3KmMz2dtB4FvBOExBk9T8HMc/2FF6+nlyXjrTHeGnFHVdfsgdfLEGEG3zrQ+bJJv7+2D8
PqXZCd/8AdUKB1dX73Y4uogOGsPYgIOez08om2ijs2w+HiDY0KLOn6HzhcMX9+q9DlGIrK2xP5Fh
YHFAeX3KnJTvIMCmIJ2XojuwxqUmwdhEDXNaICvFIWQ3mBAfvm8SM7fhCZ/WjiasengHXM/WNfsN
zuihl/qlAOY66ib3WHXinhsW+wU9jZnY2iZ4cPj4oxvTb0U2/qWeK2CZ3SSoGCxRjzuhKNfKXh2T
flVD/+TOGHJtS6MAl2QbKbL3enZ/EWm9spC993P4IPw8rs10p2ydZJbzbaIevJ8rE9t2Zm9AvH8L
YJiDkuikdIaTyEuMi2r8bU1FH4G8tmF5m3D1UgUp8sdt2sD3aXRR227o3s7772VIXmhOE9Z0fmTq
5pnOMLIN9YPrvBLP3wJEsNGFey8dHxdJLPw2TuIhtMVzCp6GKfS98ION24xARLQJaMO4cDhQL9xa
hJxEVjVw2O5PPeyHsr5L0swGX7jYw9Bik6tgPxG9g1vJXZrJqC3IXZsOj6hQSZM6rzcqSw8AKcZ5
mf/AdItmwR/T1Lxyu088IElm8qOc/ScfdXGW50fQ08UG6z3CYAbJm8R/F2F4ymEtZwdjROQjq+v9
MAOTWDYb6DifVG9tldecUgypvJEbQH82EygLpA+LpFPiMc27vRJ/fe+3Q8vvqM/ZyTxAlRqyxtI9
OryPvY69OnmGHW0GWPChCcHmDZyD3YB2k2JbBRbMzmFdkaBS8d6h9rYETygCgjaPg24S9/3kZsAE
B+9gtW+DsX6iChWHzQjKPBc4ZAvenaY5zWcQhB6PKZH3Jsy3HQAFUWXL6RwxvoKK9SSneZ9y56XS
WEozgyJE1KYinXfCdMNs/wmrETxhJpdGNXWbradsvvczf9OFHmo1mr4CjEDMGBQqGbF3TrQ35lE6
wF9OWYz9mEsuX8BvAzNeDnrmG6Uc+VUVuG+KIKXxnwYnYC+F1mEQ+ZNUL5LkJmmzGt1fdiIechSJ
G/7HNV0XS9iNeDH+rapfxspYT4wo+CbnbQ0NaWERzOvK7lEdnwWlv8sZzV5ZBRZG7LhhDWhBJvw2
8lx8nO/hBNZphKIE+IjnBfMrVNQ3gPgGdFBf2TjK71WYwuOWMITUZIadWh2NWVNtvN7ORRwwqoe7
KTfmicMal24Mh57o6Nae+BXgUvwt8HHKVncdPTE2WA+OrlnMJ4EUamx1Kre9Vp21qUiIdMadSbmr
LHf4RS1oqX3D8h+w8XXSGFL/+q2WmTpX/bM4G2d5z6c8iE1VyQNI0JNIHA0c/YGKVrlJxeFwevAK
M4b3DTjI5V/Pcnv1TIqKveg0hA7FEZag0dBYza9eZ/oX5478HpSDjTDRsIPGvekDDP2M3jRY9f8a
0YwkafsmfEAx1VtZhdbd4IPItxn61sUUG61QJaIPUD8KLRY9MlK7Wz4o2W0LMYSI5cr5njtB8WPm
4IhvlcCC+TL0fX0YfJK/dLNr/05TGFCA+JRpej9WYfuRVj21N0BCqR8oidR/86roEj6lZTILSQ+d
5bFTmWvnD3VG1qAfab1PiW1OOXrxZwnZEmzjhu40giP6m9vTwJ5mKcJdj4XpqWJe+wzPDvliqrbd
MxUCpU2ZF8h4qD2c8XHd2Xte6+AwZymJRlYFrzkehVnqd8gbWD9/66G7KI6B4/mHtmjzBFCXnx1h
vdyUmubecx12+Y8zENKJbJyL/h4sR217FfbOYejBc3hUcBrWiRixELeG1ZhfLJRYmAwTj56u+40F
itmXbHKntyog+hvrbf9rPZDqiBsAd5tLOe2aIcu3cOB29qHrmxMC5vjLG62u33aA1yflMAR7luI3
GQP92hmIHIdgpn9xDUoyjFdA0OvjKyJ+WJaJscyN3zpNZJHUhXFHXAX5Ib2fs7Fy43yoxYee2+rJ
LXoDb/Qxu5PT5L/5NK1iK8tIDJkljQG+lmilxQqGHWAWKBhKULhl/fUy3M0g3gUSWJfd1LZdd8oD
RnQ8yw6h12hBm2e4hGgrRvVc+670GNg0Qu4YvHVhyF5Fzu3soQWsOEV5Mdhu7xK+1HkCIiHx48BO
yXgode64Gy2R4HBQwAEW2WtUZpvNjCotK5rBAH9yof/tI6J93ZvYc+EUtoVNOm5bs9JO08hvsol/
CAzUyYpsMYs2he+kr0a1MVWDI8mDYNOguk3jwI2lEhNEWGGGAPGUw3KsikuvxCIWBlUsc9lXXQzQ
ndWPcdtYmYoYcx0HCa+kzzlg4T8FTV9cuATFQwqyOjacLX8BlGkcI5dyD7Fv8quvWjupRAIYpGl7
SDkUurOXuUhguJWTje+awYptpNjijkraNYlCFHyWXcrz+6ko3TjUs+62ldGNiYEYtq1fSHiUebCr
NHR2YeD6ThGjQkey+8CfQvVXKSAMX6bSQgHGRPohPEpnIh2DtAgWynM8OlWY3+VClf6XmgHaW0dN
Paj+fhod84AYE5itkxdEbKa8ssJjqybXSoB6pPbz1GYTnMzwsX80OEoMkCM6ow1O2EC/ARxQjHFa
0gmn+6IqfqX6vJWbfCcId6xqZR3l8MyaI1s68tUukVokOuNgS1dCz27SMySMlY1EHvJMmYenEJ51
JpG8ceeHohuq7GksmFYbZgDF3gSABWp8c53qTVkFxk+yiXblXnJ4/CamlvlflKGoYt9UpGhf0TcG
3jGAO6qY5pmtYo4JP8Z2O8FILbV7JFgECknoaEGBLHHHOXp8izpTv49RM1vTO+YMgdhLFJ6oBGyx
mZ0AWvTfRS8RfBpTZPVGNp5VRWODIvrtNI2je7T6CUdfrl0PLIF7ZVDs+65WbeK2mfai3CH4hg7L
5p8WHNBEVOg54xt3doaPdKIkBFnH9cTvuc7yV0wst05aOGs/Bj0tZhw/T72MYSlTOdGIEip5UIPy
7TiYQtHEYPz52RZFxrV5QEVOH8T4Xy32eyiZbGIUbWDn3bBu/AYoJUI3h03R+9ww/TEEdH7tciKG
WIUFjPjQMYHcg21n/Ng3hQUHhtKZTyj5SLcDSmb7pBkDP9gWWSOyZD7bG0QYG0TtwtRSXlJXJbfv
KIrl3Qj1Xvg3KaAS+cGC+1K30WFj2kTpAJAZPHEqtxQ4Ekghe0w8ckzbrqB/XHfAxsbF1epPXuUT
dgUltf4UXkvNrvGq0dqzHLTGPXAJ+gvPvbJJhHDy8myp79iRXzkIb6lX8CpxvLxlj2Qq+YnUo3WE
1mv+HQoCy4cJXgEjjB/CGDJD5HcwxA+mYxpMzNm2A+FuBB9V+oZ4kVZb7ngC/sUiGE91O/i/DNIi
GWXozCzRhLO/0tdiPqV506q9zzznawdQRLDJCQOdcNJiGE9YgmYeybD2dGKIqr3YQprB91lfpRC1
EeU7sUlH/33uysBFiXjW+qjoDvsyCtCLzj6jFhKtFB4B433hFD65G2mJEasFK5vt3BFMTtwfsvBE
B27XWzmmrU5Sbjn1hlDINLdWY+wAGyI8GzuIGtLpYkZIh5cab2HNPJYOj3AFEppTpu2uj1FqyOaN
6b1hxmpaif4Zru/jHJezPaaQZtpOtaUp5STxIejyI9+y5te87EOeYC0doOhnAfl+HpVPKEyC13ph
VQ054jzN+3VONZ0ICTkboj63udojxEG8nGVh0cRhUDaQdDOHOBEqj7wymrlL+K40XePv/D6ESmCa
8OEitzDqvRdVPyTDBOvPZOglfDF6WkGK7wkkXceyyHo7YVh+VOJ7WTfcY+rS4ZgqlPBBEGmD7OZi
VXrzA53JmGFDiZ2rE/Knesjs7CjPZquRz6GcjHvJ+o+5U9zDOYbfPAQdJ8g+dY8hK7xMw6TWx4VV
bPvMwPE9leG7ooOREcMerjqUPJX+ZsZ8FzErcv8JVNDhu9Hn4nBLKPk6WY37pTTQQWWWVQxRSybX
x/FJauPsB0bp3kHmyJKw9QWrCbEmIOlXnPiJHEK3cob0gKbenD/4lrT6yABI33EcDw2+lhGZm3Mc
mDyez2VUcHGO0pMaqfsd3McOxyj/j7Mza7ITyfL8V0nL56YGcHDwsa42G7hr7CGFQssLplBIbM7q
7J9+fldVPZ1SV6bG2jJfJIWu4OK4n/PfzpiOZfmmsEfjMM25vZydo9UN9njweTbDZ9sa3GKJhtnr
yut5MWmmo4Vh0OpEagjg7kIMRHrnczDrNyodZ3k7U3+bR6PZPM/TsM3qOFbkWe+62U3WG8G07Qei
bFPz1LRtAtOywtwLYmWo8r5kuVfJ621qQvsO3KlPDrVnud1Vl46eDunV9TAX0byI0Pti8jTX944g
MeO8oErtb5tZDjk2ewar0i6pNermXjlnRygz3Pums+rPbr6E+kZqYYC26qzS2Ws7931zMyIb0dgD
1nR7TiynGB51WfnZHc7PQpxJH5L6duxdpl7vy9HWEjOLJZKvG4OCFprafhpfJsZx59SgoeMVV1kx
rO2pRTnkphGOhcnem5akmGhiZbhva4qQK+FWojvDkk/urd3mDNOOe8cqKfHwS8y7rgpIQmPEyvwV
XKLi2GWM5tBGFUZ5weGdu/pL6VbN/Oi1IaNf0zDXzlsffsb+ZmOAcM++5QECDD2v40saIukuoqBs
yvxlQqduUUGJrlzm2HSB158da7K3F8Kvs+GctNng3o+9zcBeKgV1GzRDfTbQLNMNPYLMPompkcl7
u/fF8N5eViTc7L/WyJc+i3QDUGu3lrzaKJPO1ttRV9dWdR8Gw7a8WsxvFIhynBrX6C5Rde7rOJjT
UV7nSe2uL2UftOnVIEIcKiC8c62ilGdVHmqdp+FXfxgT54kWOlkOE7X29GA7Vmg92cYNk6uu0kV/
q3K/3HZkeC7tG20tfqO5rpnhMZGReE7C22LjKJ2juQ9C4G1VjDOIklEcdmzuln0eEmNXGnbWDmUT
hZRxE3AKUwRpOgS4qHdK/VnWpwWFtbeTWWaVu9oO2+RFy3YG6BCLXXV3bdZlroqYJbK0qEXlwLaG
rKp1rn0n96Z7p7YJl9/aLFRPS+uSuBY6ZTY8WaIJWXaBbSHIzGVWkG7siw3UlO1/u25101gL0J7f
a7jEtCz4Ad8z/e2Q91zLRQFbprcdI53bJypTN20jr2APvSJsrxiQaNSXnSDtAUNlzKhIKfa9nbht
zMCTsXxflAhEqpt6TPpVgbSw8J5bXjTx3Bf9KkD0bE5vEQdaNPZ7YsRWLXbpEPhsiYGcNBYc225B
Na2pr6ZjufA2fPTtfp4OblBqJ6aUM8uV1aRDQTmUjjeKenkeIuHU1XQV6jnMm7iSFaTyjBRv2InQ
ccaTZdbNv4Z/Dvx30NLtaEejTpzpDdnIxVDFsyEX5cazusvwRWh2ub4vZ0rtOa4SXUBTi5Ux9kfK
Qw9pygALdt+5MhG3mUjV/OC4xVqgVvJNplH7CPLeTDTVbZkeFNVPcGzcIh0oUbQZioNf1XlRc1Y5
OUhH2FS134Bql/18M7WLSiNKapHv7cLpbG5sGNQeu9tYRfMFxGAsgjTt3l/U0J60py3wVdENKUVS
S5hHdsFFJ0N/F7lpk7uP+by15noapO1dET4xbgAFdUcVUZeq2g2Jn4srBImi3wMr9K/JVonwihK1
su8Y/mSGQ7k1S8E5TmbxVdJuWbdLXTSNbx3jpuJlrXwrjCnDLPfU5m3u3bRWvlhMF1nd9ewqvwQk
yZ1C3XdiFEBtgzX6eyFEunM6R5xINRvKw8ZrQMA93DbUc+W02SnN/amLfdfOJFY8U+a3je0Pzwgu
6CuTAsRjV2Wmk4cVvjrZV+nc8LZXI30lkitvjqxCVttjwnhwZ8807xDKAgSj249rItQT1tRRn4PN
zvLXYfPAG0oPT26U8IoOH22sJe6hKfxkeFMGNAHvAseR29vM2XznkE40zmdGoSHHwI7RMu+k9kRF
Ze8NyOztRQKmkmNhccr3yo6FmdbhGdBpG+/wtQlnl9V2nhykp6ebKlwWcxZELplTjpeyugfo6u+b
fE3LvV58Rx1MSvbbgQPOMjtvIqmFweRbaMfGUApn0dxoNe+CPrSn13psZbmHEb7IUuBRBlq40O+/
AUSVxYEiZlgijG6ivk4GNr9TVgezc9sUVmg/L42lgufSL9XZa0ZwUkC1dB8EKWqWZRWpd5NyjCRx
2dd5sCuWxscit/RbAT7AlLMT5JBVR+R3VfVdn0uYmamxJPt1Py7giOwZ7+VM6PhzOLM5fiAAk+Y1
aoIwI2eD7qnctavAc5kp7X3QOWf8PiGI6s1Iygj1htLT/IjGvGye7SD3n2la6EGWbADLVInQ7t3c
VWnyjVlAS/IuVOn0uc+JpdiPSzpXxxGe6aJ/h125HpZAgktPMkxvkpEy+7r0w9BQJiRN/W6RFTiH
51ap+07O6dp6kSrXxPMjnQtr/Fxma9iccqctE2zodjafPFD9b6NYBXues5UmibDuLz0UCgrVPkJZ
o+9HlfW3I3+Xs0OLFQ0HM7Uf5lqC3Wsy5d6kfQXVMiXjuV6H4A5P7PjoOuMsHt3ZhRJw/SkEC5W9
X17hjd06YJdAfDUq247hOqqbyg79T5Jm+eBPy3rwMkA7cj+Bhd0MqHZQBurAIRKr81Hqe2o2NzAH
ZK2sfXkb4tA6SH5vN8gt3LVmxZ48ayZWbgIFW1304jhXQoFSOstjg77g4+iJAOWBVfMX0Q/dZVpp
gOOxeqqTFVcF3tavXrpkV24L5dQm28dkWac9o6zqOZKtSr6KMcw/5YssD1bQDTQk83awsty9kRkw
S7Rx8t6WoRID3FDliwPxSNO15dniXNcu6U9r5zH+DqNrnCqVfOZxWp+KRFUJKA2j1+eadOnF3RDM
ZK3Tf/OzmvHA/jbW7+xxqO4b3S9HO5C0VFnjVcvBcvup4GBIWzdOwwbGzUsZ0YrM2Vv3KvDtKzTa
/tl2p/zk5qI9ZrLTWBz96kPbbfMhn1W3L3I+Jipw9+agw54oILOW7WytVVjGQMg2yZ9peVcZPdwo
tylORT0CtZDc1+3nRnQ7j8oljZxxY4Z0W9EOjL2x7v22tG9t/AM3wJ/OfnUvINmwOW+9ocr3HCvh
deU6DoBXIdRrUUkaV79b7YPjVMmBWS7ybbDl+X3ZSmIkXTfYVWIpg8gb5u2qD5xln2ut9ozOq8nf
TH0RD3Uti8juBLm9zYAFnKFUa0kOghIe0zZMcVybCkfaxNp5MemAoTAHjlO0aZEiJHHfpC6gYLKE
b2iS/Q9ZkeZqx5agdayk5zz4VhaGkTO1wZfcIpUM6nmiq1u11lFfLmFEP1Ez7UlN2a5EPPR2UL09
4Z9wm8+WsNZb+IPkkyoW/1xsYftQkc427jtCE3dlN1DFFUxeX6Rl3zKkrf7mphcuq+E5L+3MqRlS
ONN2+mI6g/G7KKpmoAhYW0HEfdSO6QYk1ZLeThqRHu84vBnq6IRueiqcIXjytO1eiyo3+K11usaB
M4XOZUAmOGRd+shZNcZEnI/+vJuY0XTTZ0HwaQ3X9jYpoNGysgquXGt1miihSL9JEPntV5LSrtKN
lGQSS+FgNWFncdnk6e3kBs5HIHmazr4J0tdQp0WshL3uBrqOayt0zENIx/Ih8xri7S0yHgQmnFzo
dScL52JuAu3zooqo/puSQYhTtNaG0sUTROBbdpC9K6xG3LV5WHZRn8npJgkCqP+unuAWOPIfE+FY
b20xB+YQJg3MKTH9HXSOnocT2NsFbHUbShnT9LeGOuw0VOV8N0nRPM6Fn4MGw5I6LrFHc5vfegPi
+pGz4Og7i4/kMN+urW1DuwTK6/qswkLnVMCNKIDwtXMoQr+Yop5ZKXG1ttW1CfvxMJnlQ2rQDduA
MXQLbXiW2LMfti39nK7TgsQsI7+76PyjNeONL+dwihEjDPsRPu9oK2+MW87Xm2LS0L6b9Tzwz+xL
OhWbiVEvG0X3+wbpUJxjBMZPmFQHx9+YuIpTJepDI0/EJUJtW5ohwna2NsdOB/1BY4K9G6e5AlQx
yZXjL+LbktTWHdbYS63by/llnQf7aqwLG/o+tPeq3LJjP07uJZVlfFjDYrqTgXLBdCov1JHdFPVO
+rYT0XmKnQmq5mYJGvnc5fDbOHP6E/C3OhEi2j/IelvOylI5vdpWUQyp4W2TMRy2TycYoy3P1q+B
UONBoU+P17Ce45ruNA5GJl/4QuE671PrZE1dG9mBcjhi7QwQbG2+Oc34NmTIOi56pzlkoPVPqV7D
qEtBdCM2wgTSHDTV7dM3LgftwXZh06MtyJz8DgCvY8qKXTTZbU2UlP/A0d23BzJMPxh64nTdEYeX
DUevr3JuetoKDL5ROWZeKvZUUr57XoDu5AffLhj7nkp7He/s0lusD4u21uYwFHLqHLjWZEnfNMGw
JLeC6Un095hq0+k8sd8PegcnuNpMgm2AoHZbjcAS4DT1grmK8HvXhD8Hflq+hi3l5ScCYKd13/sh
c+uJ61p5RGGOciEHmzj2wQiAQdHOBNAbGpklv+U7qNz9ZhjP6iHJSNiDo94Eg3MdLuT8vfMESNLV
ulgLFX431X5+Wrs6Kx6l5aXFN6an40O0Zd0zbWuAmdJf6Jq0EZGz9s3ECs8JzpyGrnPGKEsJenmH
1ELLY4KcZDu72PCD64ysiYLD3xhR3iZBEhZPm7167dcgG9Pqq6emRueRo3jLvtXeJCqq+JkJLgc1
9dLdLcNmCyZYuEwqmbu1bQr0A1OpTzJUfn+qi6ItiSoEiiziJmdTb2JmQ5vtNNHJVI/ZlszLsVH2
XKMLcLPkuk+zNvtIpm7vfZmRs7YW4LRukje1ydGBRXWtQ48WLJsD69Jsl8GXChZgGU+UUuuA1Mgm
qfve9hY4NJBme2lOhhEALSieTsZPlrsM5S1rtexOG8MBVpTrLWSkD7qqXlUryMGtapf1XDG3IY2F
79f2c2eZCv5vddbRIhShWcrPYFgdhwGTjUiz7wKS2U+u13XD2eEgb9+ppWc67pW2PRpOo8e2PvME
GOaycwprEQ2upKbpXgmwM9XVklBk5pFFr9S9F7qughu/caztmchKp791m2XQexYGjzVGLcrqDxW/
qHeNR+u1K0gYmK+kvRTeu6Z32JmiMvW189VWW5+/401spreYxy5TxdNE+v2VSyQH6gPJGC9Q6XBV
wUdr4uj6RHCwVz2Rq7I6HKx9Y8bn0AaaRr8C5rm3Alb1g9OQNPzoi9y0VUSBn6yABHY96Fta2s66
bsinWu+2VOn1Jlha3ZGNF47tYC4tK1N/hLbH9Nndktrs68Quazb4yXIfPAiaJojgPEVwTbTO2h5m
QRb9IWsYNcv+3JZyvO2k3/g6os7dLAoTnZT5uTCDXL9ME7gu9XlgFufJMmkznjJvDpAow7fJ7cD8
+TQ5rV4dAINCuG/OO6IWVY3uxPfKqyYTywQnPA7zOxXaumpjS0k7rc+VmakW83JVw1WSi0BEYvOJ
DMnoPNpH6JkWMLQLq0TA8vmQEx3AYlnU7t7gDTP+nR7tWc23PDpEdweTkTbuHfwg18t7q1oJHoky
ZxDNeACMmsAvmk065acsM7pARzulvJvFmqTpPXW1mVeEJkJS43gl+F+ARKxRq9yrfkt5V30QFlpO
xBRNi+glawuyqYCexvBeKwWofkZG10IWbKIIerNLJzXaawTZHo7Ffg68MXwizaSqQCV6byyfWwsl
0wNYSt89Fn2RhF8BjdX01i9z4b/LHF6Qp3YdS+dNaNPg8z5nhJK9kNCeLAsazcoAcRGQsYRiZ/ty
CK/ndlrSmzIrQ3njeFvePdrtSH6mbpZs3mttdActb9uJHZd1O5rrNQ/X4jZwkZ88Jn47L+/Xsc0K
+F/jQXGPVQijbAbSCSrfDqanTWMOiy8Cbv8my7zNfg2di1/lBFRfBhD8ydoj6tAWqFzoju2pE7nv
HVwG884vysxeATWlEu+6S8oJ0UcrjD9PZ6QqqWITlrafRAOTnxygU0jpPu5bky5xr2mAAfA29GRX
CC+88XZl6Fad3tdYTcob4/dj+Nz1gC+Rt1Rrs+/GYZj3ZJTW9b4uV/sGPYT9ptAZIhnVI/za5Y61
fKqsAb3RMoO+7+uZjimxtvStgHFnQNhawRWr/I2VsteAwLruDINTOzSDaAfr6wtGcvaAy1YyY0ev
PM6s8y4aBwyMVyBhQl+vbghsM0ydaIBUE3fYyXVGXLi4rQUgrlPf54gAHHvoXTDPOwXsrx7aCnxi
ij3DwIj0ngYq6Ksbchnlyuiw1l43O2bAmLTeuXO6vLSadSbjbEBnd2fBM6Cl2Sbd7NBHzUlkBTn9
lHtZpzqeGLN1EzbZRn+haewZNFzYSFAkoxdisplKl9ailq+TVqn9CNTpZQeNoOu90gRx3KeAyg39
rWrnHeqNGq1fv1IqMivKdQfGi6DvKaNqSyvnIUk9udzWdT145zrbcppVaDuwX7NiAvNWNU9PqSPa
T0zObB5Uqrgmuppgviu2oA5PAh9ffoeqNCjjqeZyjpvgRD+WRdD5N6XkfiJaZCPfZLVjrVFSbcY+
eZww8GO5oZ9J9Tx/aC0v0bdllzjve02zGaeFsbqocJPRvXdorPRN12de/dDYIiiOpFb0SDEqtAp3
icpEEvcmb9rXkokkAMkLwV6npstL3NddRw8E19zqYzCkvnywFsSlsd8FM8omuKWm3TU+k1riofIr
omUo4NmES1++9drA/gjFXxXAM61MIj2XIyl0FjagaKxTJ9/1fpfQYchtfeuFTdfEWyC2Mk5A/WS0
skrt86oS/30ReAS+ZZ4F5GnhDLAOPps5ua2dM32oAwPilLWIjYJImjUry8hUhe8ex2Zp5rclKZlp
ROdJ2L3HuWkdMozywaNfh5l1pEDlfc2XIpn2Wy7yl21blnYPqp3YkU+4gn2q9dBuX9i2iiSWHne8
74cMlIDQXsfdpyVDuW+TxvD71tpVH+U6mHKf+Lw32q6QRiA7tpFCwkaiVczMuMU2XIzac2wswY6B
GuM3mXSDd8tTK2k8iiJ79bTDDA+0g2kXF9Iv3Xjup7WO2d4SAJEK1C+mwe6Lq1X5Y/BtmTv3epRZ
wLlS5zAmSLFX+RhO7Ia7zpvdbBdCx0zX/iKXdGca4KZ9s+betccEKKjVstk4HTtzqbmFLRt0MW7Z
hbGut2rmgkHwz4Gj5RIF9FPmiYPHLXZZL7V33/bokGJNVQTfXfEXbAQzRjxthk4qrtxqTk9+Y9kv
oW7MR84C4Rw8jVYzJi1/LPdiSNvrcUH3u2sGa9Ex1I26R0BXWdHsbMXXsQ2aKiqzdlUPvGT5K+P/
aHsCaYjvjQcYFPqiKmQSUaYCpg00k7GR0YH42G9ERUQBwKzfobl1epvhvHom8e1mdOVq40xg+9t7
WzJd6vXB8XZ5rswnTpyiOIAgewjrpOW+ZgsDG5GEzkYWx3EAio8J+FL6ume6C2FHM9aGXZqOlruv
5nnrmZ6x9tek60zN2Umt9aWvPcqAde3oxWjBt+yePV6nV42TcbTNjlsFO1QKxUhhBUHPegnq5d5C
KxjGlVWik2O+8HSraJlkteuzot8+ZUHpPTIGIPsq0wWgLeow8lWxg4Fr+DzClYaXXEnG9C1MXMMf
Ok4o1hgBlPZPU6lseZUAvEOXbZUV94UJJpQwoZBv8X5CQTZizWqGOXbh1i4frYVzKbJUk5g1SmVu
kpulNV37vHT4Q0OqZaHmvVOBJi80rbC+8N0DUHcR+RzGUPZeQiFcR2jJR3yZsz02ndrXiyezj8Yf
V3xY48w4YAYWldOgwVZSBG8Jox6DyXJ2vcjKad39G2nsCuo6CI8o5HXMEbEhhnUD9Csps7u7oXuq
BWOC/HUcH4fVsvdVlkNZG8vfMyUHfT2lDnokq32Y1/aTvYTDAWJmfGOXUl2D604f58RVD3q2nTKy
twkUp7TLfdpK59B17npCCFQ/bpp85cmgfbcDx44KS/lxEa6AugM0B1o162ZEoPIo+8GPLYNYJi8q
aPumHQVTONoLftt4J8Co9hkXevt2mqppl6VjcN1R2YhIo5oA6QX80PMyg4Xn/TPyqpEpQrNhnqCs
TmJqk3felqaH0HZq5MDeGk10LdHQ+6AdjZddbQHFhpO2zbO2Vfc+tcol6rzUaeHXmhW5rgAnbUQZ
68mx4iUEVwv8TMYmKXs00cvthqkmoiXedgmA34PHYI6nDjUnmY95cvq3fgt1m9RCn5CweUxCTpNU
RF3f+ag7VcHO8tc2l+9Wqn9l9/nJHiYpvKumNno/HNITrr6TOrjP9t6Vsbd3jxTpkRdhyDyWuylO
rt3r8IStb+99aWO2JIK3f3Edf2KY+jl12ddiWuBE9D5JP9hhHzXZ9YSO769v8s8MjD+HLjeMlVBJ
HgQHh41xLxGcMiK0ydF4Mtw4yiDl3qN1dc6h0417yrwyamu8xjORlU0UIEc+DSWSLzqoX1/T5Qv+
F1/894Hkf/BZMTCFCeorTkA196456CH0soeGEx3c1aXnigCkN/9ENDx5wtOQBmOMpCFTMSRwM/7i
m/kTl9PPiebpsg1LbvXBgZ6S2dF5RtUVJIi9KaC8E8pSGf7P4gV/zjXvO7MaTwh52AD1grfEaBbV
zqmQKZzKvIE+/etH/SfOuO8r4A/fKiR7p6rZ9Q8QCi5KIafedzCb/8ObED9649renwyJlP5hCioU
Cw5QQFpFQfurIQN/9hb8ZDoburSr2jQhvwhMIsIhc05UcUfg7K/y4v7s6/nJZjZg/kTqKP1D6HV7
PKBoq7FV/2Ix/dmH/7SVJAvcqk+zf0gRCkRhP7FDZkC2/6Mn+3M4tVu2At0u3427VTIKBuBRszVv
//rD/8QQ/nM2teydasb1z7LJQG1fTZ1fijO5EsEKa4D3pR0xjYNZDX5799f/5J98Wz/nVGdhCljG
XKgDgLH/3ut6c1c4UK5//enf36t/sb3Ylzf+Dy9CUKxCTmvqHapQURUYVV/YS4f/vq6U3M9eUyt+
p/acWh7ztngqNrBg2yTpu77Jk+4tBVG271f9ukwiQ8I3BBtY0fer+19flv+dfm0e/nEd5j/+nV9/
adq1z1Mo3R9/+R9PTcX//375O//vZ376kePX5u5z9dX8/EM//B0+95//7u7z8PmHX+zrIR/Wx/Fr
v775akY9fP98rvDyk/+/f/jb1++f8rS2X//+++fXKq93gBd9/mX4/Z9/dH79++/A6Q60yx8e0uXf
+OcPXG7i77//n/r1c/W5/u1z/frbXf6lefnc/3Y2ml+af/lJXz+b4e+/K/E3RT2npCPoJR3Ijd9/
m79+/xP3b2DmQgYeA8oCn5k8v/9WN7RKf//dEX/jd1wFJed5gY3y+PffTDNe/kj+LfA9T6owcBBi
8BPO7//5rfzw3P7rOf5Wj9UDzp3B/P3374bm/1pmQShtJ7C5MkLple2HfNoPy83g8pGUNf0x1Naz
duZT4VcvMDo0IUFgojzswOLITY6CKXtp5T5BB+VL58pVW9wkz4VbPZXVqGJEA26E0CJecywYk/+4
kdyOLpJGDYL0FK7uHofWNWKd7FdvivvDQfz9FkKhyF6WAd+Y/3O+rpiI+3PKlFuoEpAgS52DIXsp
pf/IiSUidga6YSt/kbRThCdNKNCjUnbFr67jxw3hP6/DE8rlG6Wr+imcwi2dNpwJdIBPct+KfjmJ
bZliQiYFVNC5oVnOOkCZRkFSG//StdJ6dWG/0554UCDef1ic/3zUf3y0P55F/7gcGQrb8XxbIny7
ZNf9YSMxXu72utIdl5MSyuEET2Pm30HK/uLE/h47/tMSCmWIyAH2TSn35wlyqKbNsK4MbvXy8sXp
PnbImGLdzUh6PXnGBbxTrn92Jxr0LMGyXyluHYgtxlf52jI3BwvybmtsbFniwSnlaSsibVzGSOf+
Y1bTYferjyDpw1YczLDdSbT55Yo1LARSrnW5r5LQ2ntqPeRKfsLwbGD/WQlQNOCCBM6Zwp/3efGN
ytGcnfCNXw8FalxnintyIuNLGxbhgrszDebgTY8f0II49PttNHe0ky7WmrDB+VvnL8M8kLvm5vvZ
H87CDt5lRfEWVbmEfi78nW1th76dPlyWG7MSUOMMwyNsHPbnJwTb4Q47MkGN+WOY+IjRbPcxra0w
8rqaHuHymNygMrTgN2Z77zIJMd4AKaOpYgmZMrwpAPHi1m0YbUiRV1ukppnym6mcqAzWZje2H/SW
PmEF5yOt8sba5J0/Ft+UVcUIQ47sky9/vcYcNsg/FMGXRcY2YON0YRix7XnhZRH+YZEFGwRmmnft
sevVsRkOpmW/gGTOWdh8yZiForyRd4nr8j1n6UXq24LgWV2cBcnTX1/M95iZHxei55M0EyDBcb/v
qD9eTIWrDOECae/9yhSVBFzJwbMZi8B+doUFODtbp071eLpX/GHCGMyb4pyM6JqnFHXiEMp0b0bb
igvfXI9Q8/G8EWbkDfo8IdiMMmN91VkK5SBf2rR98sk0pOJ2S1Qh8zHVy0vTMXdSSJ5hveDUDtWn
hq4krkcfatLzz3g/DZ2+h9YBZe8v7v/HNMrLw/Ak+iNsRrZUMvi50rJH5U0rAyiPI7Lfi3wIfxp7
eKWDJ4EELkqzso3FpPCfz1cbr1CUmm4f9P6xkxhMAr84pYNCsf+2unh6msremY2n2GLgA7c4l1dz
mV6NmkHASSXP33f60bvMtbgJDC+c7/B1mF49reUbiq+XOQyfxjA4Y367C7zgqSyJyJfJL/Yf58dG
7B+37TKUEyoIaaOnLmv0D2twcAkc7qEfjrPVE+ILTxKR0VTuTNsfXFTgmK5bjqLEYhAH75nlafcX
l/Dfd34sI54LfSV9x/Z/nmYwuvhFMT/qYzIZ8hVGPLgqH36VePJj9Mw/7pPNRqFL4CbZ03+8z1oz
c8PqNPc5zOSMus39+jzpKNPZcVqX+QjN9IsVxbXzmT+9UpK9HQYT1YBt/xzQOjG7cEoL8Dw2m29D
gUWlqa/JwQHDGoYPoEy4DXjg7hLcIf6jx72sb99uTxQFAYcOxv0cGh7xp3TsKcYL7SvdRPYqjxoO
vEqds+jx31ls2mpJG/w3fMCm2heCPOJqy19Qflt7GQRPesAvXiSHrlqeraLeF7iMy7H97E0b5cfF
icjRdLdeLVv9bc7b81SydOF/JtDFbq+97Xnqx0ezhEtEA/8uyeSxbrNvWclJFDjuqzNO74MUzrEb
0VvW45nLAWuu4EAvtQQ784fWDHFjT8feY0PuvOUUiuB1zOz7ylvYA1A/RGO+QQOU7SNi1zYOC/vg
UjiFfn2dSTacEZQxwjKc+Me1V/luEPjQbY1ssXMdbLGZioxNAVVn7OEBvqEYvKtxpzIudbGzlP1p
DF8l+PcuYxoIlMBTbToV401lt8lyZE2+IN+r6+LZNYrkQP/K9OWX0uEM++vdxv3vWz9VKHunG7Dn
2pxbPy5HJAzQBlzJMTGCs9qF/GyE/UEKbDUtBQcK9qjeCTlzmRwDhf1GuuWN6+MeLmc8HPAR+Zh/
w/eEhzRBJUQKP66X0YmSu8vmeHGn/qpE42b/xYL2FFo7pFueCn8OPWoqYOQM3RHqcP0NAPmbvEiI
ZkRS3A2KwBJmMGm2L0h2jpLmCzMDd2fPhDnX6qQgXHZBxZ1ZefpCBMpeb8lRGc7w/0vYmS21jW1h
+IlUpXlLt5Y8gYEYDBhuVCGJNc+znv58231zQlLhpruq0wFZ3sNa//qHIgxOOZRUV+3vaaWhb/Od
lmyUVlBehGgoJuU72tnIh5HpemlqoiCKZgQilrI29O48a82mjCyoZmEAsadnQTvZU4n+4L8yxSic
k2Ir8wY7ovu+7S/LuJysmUeMx97x0U4f5+mucTjnRbrV4YtE8rwfWX5pgngoc1FAacQRpcmDmr2X
acAUIyg9mGAUpXNzhpZxP6b1Y4l2FD4Zvx8OTwEt7KQ48QWSB18iX9i1ypsjVrlSnV2gettpSepZ
kDjoi+QWasYxxGF+HcTutzHuN3lu+V31GBaz7aMdpp9wM50iKN+pS/6u6+0LcQXs3gq1UNAlH3LX
W4lxtAf2k+ZS8TTWJbXij1yNllWpPrQzi1p7HIOXwODdFsljUCVsnJ7do7oFY2lYzAl/GST2+p2E
AMTKtGywKLkMFMGtbh77EmqP5dxoHaKMdACjB0Q0EAhUXHhDiSog+7g+gbnkB5I1wXDfuxHgxSh9
s+XjMy09yQL3escqXXpQhXGMKud75yQbl+mXh+nVWdFyY3VH4XbWCjZk4QS2pz3aVjDeB023T+P4
5rWaeNfkgEMBxnt1ZUbtLjVZA21UvdZ2D/uAeAdPa4r9IOi6QvHePxYTL7JBn+FnI69LdWavGAuo
wGjbGGxWnrXT4KbwoVi+Ng79+7yqjNUUaBQE4UmNBn+01GMTO3ddEcP9FNlH0gYnas0P+Q2LLLnM
prG3K+s2QvoqHzHLeZ05byrsukfSIH4FUYhboVqskcsdysramwnnENxU7oDJ2g4xFa3JVq4xtSjH
fam3P2dhb12Nmr4L3A3OCju5ipYwvZgBUk+IKxwl6auRFvfEKAZeaBgjMkMqSMkSZh3Hq1FvNnI1
QLUvVlZtx14UKv7SKt6QRpdU8CmNODuoC6dhaFH5Vi91hx1JLHdDLIcxg65mK6MKwGudm/o+DKpX
hdwuJlSG9L7ixSJQY1A/p5fF/IVVAYOFYAuT7aPvje31Gx3z8leuvLQ9RPXCfSi1yfGv9xd0owj2
mbUr0Z57lers5SGTQ82k4nVveof2Jk8vmSjcLbJ5CCMmT9Qyf7DL7Bwv4Qa3PN1D68mBYwQPusqd
1i1vVm08aTUnIgo330rMyGuUdM+YfGOlpGgHcCpWjp58tBPLWlLdiw6vqVSeHvOQXpRQOTVi2spE
x9Uswks+Wcfr991BdyPFSKxqVUnXYlqOajr5Uu7ErbS1jHkzJXPoTUF4KV1+9vVmkgfdXPFjo/JQ
RLBFxmpzvUizJf8gmhI9T/E9WFTKbNQD6Ag01bNc/rOdcFkPiTiqnXVu8coneP1DFKRMod6Bvu6c
bMZDQQFGhUmsZwfiBJviNAXGkTkvHaVevhah8cBwjWU9JZeq/Lmo0Nrk3Y/LAnQDM7wITGpWmtX5
1zNlHtl4szTxwR2QkacZPS1weQM2phVyzAjOjv+W5Jx9qKO4L5sQAQ43ELNXzgLqRr6xRlbCQTFt
OriLVuPsLBV+iJbbW/mAFTQyCAgR/4sZPV7PDauxDpVbnObFftHK/UnJxjUyHx9sqvWtQd4hCYcE
p5cO35dWc36+buo+5i3jI4FMI2ctM4d/0uLqBQE6sg6VIw7yJEfbz3xOo7Wt8tFxiKenUJS1NgYx
gh64TOro3GRBt4N4vL2+hKbNbjIFmR0anCeo0l7DlIsJJJ89sYOdGbQvYaZ3+2zI/TkyNssw2pAy
ecvL4nSrcdBucU5yN1YWPU3xhOvUhEhmAet2sTrX3dSLK/cpdPjSIFnUGGM9yAXSSYmHFJfKo7iF
h9Rq3VsWPFs4n3iqwnWR2tqxHMvQGzr3TYXmttKjeD2njFHzu5xLetKtXd7l7/LGHYKTCYEI4P64
cM1wZKTw9XnIXLWOpB6UlvaM9RHuTfZWro5+NI8QXO6DOmFZssUb64diDi8dgYwrZ+DDFwmUbsYl
7arDZcWzbVbIqdE6mr0p21mzfgsEh1IXnw5vqhmhJeMv1TSO8gSK1XrZIJhfpUU6QAGZVE8JbD+y
tHRtL9XZkiabsifJFiQY7eRdn1KkF93i1LJTjjqiG1GhsfR1O7nADCIXF5d8/Iv9urI7P6e/92Kb
EJEg0x4QRyAU3E8W4gpr0v0q737id3yoHpFafOtj9+TIoktQLGPcdqSw2Or4h3FC93f4ivGVw/vm
kY3WONbYpWpzeEmK9izP6gJBXiU1WnG1gTa2lxdwleAVlfWHCElKEbY65OMROX7yMCrt4xL3Z1zY
0HCc496+T2L7XlYx1/Yr5XbRi3AzBVwHzQQacD13W+W+D/RnHBwTCP+cBqjV2YIQyYseJ1DtWMec
vZCEemaUNrqftWxp7FLcT4IflBrWcQZtDwbdl0eYhIfkQSRs/Xi9smRdNnUAa12wpzO4LSbKL1wJ
Lkoyou0R960KHwlnLyqVsgblYSDfFty1nNSl1pwRzP7qgufr3S07DqtJLvBcP3BCKKGYiKPW7l13
/Elg/Pzf3YsKQ/eQGp3K2ZKyKtfL3RGwk5YCmifEiqC/Uy24tUgDvSDvWQqmfZoUVrmZTQfUET0p
BeYxTKH69g2tiVItDwlWOZU45+giMk3calCOyIt8KP7Dn2hqtHnX6N1TgNWbtZRQ/9pzjFMMnTuv
yZatOE5lelc9a3l56d36rC0uBJU1Xnytjxt35ptBzvNi2sKNkTfnzHhKbfU+D/JDN0aXISzfcd+K
GJTXgnoxXOXCM1KemrIu6rVxPYwcQar5QmQSLb/sqYb2DvpytXJVvliM52YuH+GR4nQDYx2gLl60
dWyermUXFGXac8U85o4RUiX/ChYdbrAY/vvb13Lw+usymwXRFhn3sHHUmmCtT/Ry7djv8JNjRcx8
cybHpY4H0bRw1DDw4FpzKLaxJFlV6wFaLGI9djvdFt9HxV7OBy7Fa324oB0bHNoOAwaFL7dBmzTn
uOBmSKPioJB2zxa976r8xxUprEN5p7NzOpvbxEjMt1FDoTbz8yDluauyVXlc/ANGlliP8MqDNSd9
1dpuLatadk8yBLBFIk4eq59acCMvmNsbW9YbOjniHoPQ1Ff4Hzz0jW89a0SWxal1Sp3ojFjYWVm5
1q1V2/6VGKR1RzxrJ7clNlcHPQofYkGpMcN/jkLrw4g4feAqfVz3H3v8Ay3aqq7S52KwTxJ/LBHN
6Gp+D0XGF7IAnrk/x5Da166enSmlIOZtBrb9pht08nXbnFvDWCNJfRMmT5NqRxdA1LMVrGLM5Kcx
JYhd3eZdAwNdOdBxMMdEbb0hFzjEeRHfGV1e7PXg0DiQM9A+dWqMs9+Ib38y35uW2CR1jRZVR5bI
HPiuN7vUVxvzO0Pon4OW594gotAnDB25ZRU+m6NcghazxcmIJr/SM9ebFuWY9qPDN/Fr0kRFd9Qx
mG9+ZbFJX00WjJJpHIQ1F7ati8BTEqH6jdOdrWbOudHVeqcow55QARhUtXlwE12slS68TUvN8tLj
xHyun3lA3FG2WKQkDOTomlA3Xcg62fZoFiIkFfg6FnihT+4+7AnNMTt1A4OYwx2TolUb9JRGPSFt
y0ylO/F6ysQHtu+9sOqeDJXIzZa1B7cUYoVlhAcV3ut2TLXXWJNcMRPlGYUC7Utp8A9hxH7iLg4H
SXhnGIu6C8ksG1PzrZ1YH1p0EEP1i/N8QuG9Vkel32YqZUJNlDxL4WlAdrGukFKsCm1+5RpFzZxC
pgAC9eK4OudNdNvomEaq2fCoqqs5MZLV9axDiUilR6m7NPdV25+M0dgIBDsruC/wpeQPQHn6kXJH
1GiBWB/TQqE0ULEHhudYdJm2BivLUONhi9hpy0TLWxoIhxVnHo4stKr0H3nukDtsql4pKgAQYsR9
e4lKf8iQTMmitccWmJC6+wFBvRdiPom+xlRWc5bgZJXEXrMUAcNn99vUQmiexd3gqpduyLet2g+c
uXiv41zAFdEzxZ/MBWf55tdQTg9doe6zRcfqE1Be2o2veXvtJizB39SZil8X5r7joM24JvDvrCiM
bLg+1xF0HfXnwSiHVaq27mbsbyrUQrCfzMCPHDTpRYcfCw58/PKl6FdD8C2OrMCf7OyEgcxJax9i
DYxs1JElh92qKCHMGQQOmVXxLTL4AUl5oyjhgo9NEEGCtH9UYlwn4fwDJh5OOs3kKVqEHY7CE4WT
8lZiOorMLwM1S+7qcLrR8R9hKdP5uhV4ma3luyQxoeyBOfh5+V5p6lOyYGIjAJzybtwnFs5AdIlj
oR/n2j5iYXmsLApkaMrrIcReSYUZO6beUtk4ajixzxtGx0fZU7TDrT6+5vSSHHN3ytjc2r37rh/m
lEt2MO5LkiI0rX+5VkTy5J4x9Upy/aGyuTXwZT1gtZEwM8HfSnloRIt1Uzm8pL3yXVMgei9V9p50
cgTSAf73hnvLQyNaJP8u+5Y06gEJxa/olUbtpEsNGoUcOaM0YsDaod5+h2nsQi7VB3+66qJD1k+9
dwQ9awbhWIW6qi5LymqLLz3VPvsYMVPAKR1RDLN1w9Rje/pWXIOfK8od7OzA70xxwZHle6tqj1bi
vI+41qJuMNGqYcaQpv2DRDD7MGFgb043eTd090WrrCtsRT1dIS4FjjkLrF6Ym7X6h6Jx55vBCS+x
/aTkxs6V1akzcyQXIf1B2e2qNrhz5bDt+s0qQBjY1uA8hhdmCkHUz0pOrA5FF1Jr9gdnf290bCYu
89A1Mw/CdMsceiWmDuUeehhIfTovgQGInCTKCVOU3mtx+waTlBsw+YUZqLSukDhOpbReLN4lkOfI
giSNxOk6EbNcdBQonamq8rP8d0pnAC37+5tuhx8FVaAxgK5o2Ml5CPo/UEX1WNYNtEI6NEGgwl8a
ejHXHs54RCBDn8WpoZlOi+EYOWBp0aD8iopWrIxkt1AmyjeFAd6xLScBap0g37A1JhgShEAk8qo7
WxIGPyJ9O5QRKPN0Tx12GQBHsFK6r5ds06F9R7xCAYxYOvIU5L08odW720JdJIBGA8Lw5ANjYx1P
Jvs+nMZyHYa3qj7TCePAiwElO0z77vbNIi/8c0JJ7YTUq6HyRgtyg4IAfPuj0OzT2LDm67TBAqhN
/Tz2xw55oFEG6xLFA3Oj4a618618bZ1i77BH61yer2QK+l+l46Cf92oh7q63f1Hi0MXYfdvKmgxF
L/Wja9wV7XvU6zf5W2gbfjXnh0hTol1RR9p/D5zPCHx1+xtG4pvGyPa4fHBHD5SPsr7o5DUwExQG
KfpoOR1VWB9+jGqwwB84KrWBVKbi00GrPsExve97PhNBcpRhuJeB+MMsgWKgdDG/u1zQRPBHvfJM
MjoyFDNrvU4kt1rK7Ehkj11rcAnmA216qhvSAQdmrOKUGy3Nvjdt/4iJRuvPeVevVK16Csh8U3mn
DIEUL6+HYRNq00aVo8Bxjj7qqfnmxAHjLLOjQlHqR13O6bHFOoMTnpFlggvMb5Nobmub1kXYBlrH
gsYke577xMe4CUZ+MKY3aCdtr3yzBPvDlugGxG7gL3wvfFusk7mbkdM2XCfY5mBoxpEUh3iPi6Zs
5Cbd64v9E+tCheAHDU+lvt0XAolG036T05awa89NM3TrtrAAxANgYM1Y/7cRiuw4pO2jbGuLwf2J
69BN4hjGrgIbxDQB1JqWLCQ0akVt8oxsdrqCJdfJ8GtccnyO+hTvq3h81cepQJBvHN0MeMqMdia1
q5ATBnILj333GFbfiboLvetE2XGdremkB7xVTqZuSUeKO6OLbwMJgYdy3Hs9giLMb0TBkT0057lk
t2nVIlnIh/6bNWSvuvwuemSEHiZIJyKOWr/uBw42ZU914ykhl9AEX28jKJZjpcOQVdbsQzHoa1jH
z1DJ122a/SJ0++CaKGsaHJiEy41Q2ujMuni+nWOI4xm/iPsygIEQIvxyk1vX4U+CZt+pUBTQaK2b
mNpoCeJ4hdHRDQ5RQEVJfcIw89ArPZrTyqbogThC1xFdliS9UM0x3sMWgpkfrGe59UDA7MhA9SWU
3bScw2rxw4r1cC2OetmC4MK1ibhqV7GEGqDYvZrmdnI4FDL6AjeY9kO7ueI9SpF81KgdV3KD17EL
+ctoHkRv3WCERZmZ2Y/OFG9tl42XmCSBJ+s6nHG54Pa9QmSJfWtO1ptkBgw9T4el+j3eusRVIcIv
jNQXin2/xJpntcadJZkHcT7dy2e+AmUi5GzrGTmBsiB7TrT0wd42Rl1tkqmYV6WNmykA5XXaN7SO
uVKiiXfKO4Hokq7BMJ76EXta+ZbEWC+4lqIZDREKjYpzkkgvedj06a2xazUCEIYXueuKOv6Qg0S0
K1sLa0Vs7sSpK7ygG2+ut7Oq08m0Pd+unWt+GeLeLnsbd+I2QWL9BZXgb5N0G566MBzQEgRov8+2
er1Xq4iWhAB0njVMAIUkjIvhPoDc0IDR67SElnmMJdb578GaJilXn2au+GvYAjsGgwnp5zG+4Ti1
FetpvwXMMVeTbW6KtFbWetUAaCoKg8QaZFdJGg8YKdoESUHwTbf94in+8gpc1XAduL0WNn6fk8Iy
3dD6OHX7rVNPA1P9mvc899+CbrJvFgw6RnXWfGMZnjLHQRywKmCrwKQIsCMcXhBcX9QK0cxQ5i/1
AFSoIVtta1t9+uIx/zKgdjXdEiakK1UD8//9mzKKTgUFpC1yjNNIcb7updUFEp5Hk0dx4wW2bHma
2gZsQQ7XkgUnACvIbovZws9x0sftkH2Rj/2XQT00KB6L6deV3ff7M+UUBUZXKN22bUJffBg1fpcp
QxFv7PNTbVb3Sv7479fw19/IeWvj5PkXFp/TVboFibDDTpiMZ7PSxErak02mfqmxDATkwHO3y76K
2/sLexAmguWyJF1dgwokp63/R72oscY1JifvtuljMOUqDQXnhto5p2xKck/EH9fBXOdSyywBoAq1
drkAPI7OCUMfbLVkWyfrvrx0Ur/ETr2s1e0wMQ4RzaFVODntAm6to2jrID+aX3xR2l+oI5KYiYED
Cx36xqd9Ppa5UiM46fGcDd9JN8+22jTuG4DV7bUhUyow2srpPD0Wt/jwtV/ES+l/MkcsiyPGhCTk
uJLq+fsL7HUO46BA7u/E4h4dMM17vxzG1Ndm4yjRb7UY/JLYDMBylSGhCqZdOw948aeKdZ871r2s
f3HfAW/S059zru8Cszgw6JRmQ+ccBTp27V8xja75tr8fUZYFac9iv3EO2Pon1qjhTNUcirDd5tgh
SsIL7ANGD4qsbIdoXi0FWJx8WNnym51+Q0w8dh3NLAOYKeThXywy90yVnhpy0qxEBKTESnkGCLuM
jG9jY9OOw3ueUzxnDY1KYzIeB69Lm/gSYX4NNbU8XxeRxAaXTuwlrK27ycXA9LU0nvIl+hH1zqaq
MEPD05H5G1B/0HBgS+ArkwzQwQSMV5Ybs3YiyBTUS3ViP8aR+WSn8mKEsTU6+U6fp1eSOc4tg0xs
Wu4kibIYqLdxOgQNcb26yPe6cLe2spy0lLLh39v7SqH8/X1LfrCFvMXGV9z+zNJ1tWEiFlKttmFA
b9f0MQIramk5whlR4zMmXT4ESQ6VGiFypfIhM4CJRuHeh4K/IN/Q4AbrJMWdcZZVRxiAZF4rRY3q
6NopB3WFdNRmBYqcclUjkWSQjY+OKRd5YfG6yfODnonb2Q6AmsvGXSl4L8qxA6l8L0rrPmYZX9S/
P/on6Y9kPQmLLoJRkwUVg4CkTztk6LifmgGGoS1nXw2Vvvpi1gpxFywCub7AyXDedBrM+2jj5Dg1
DSmy3Mrex01++ffz/HnfCMtlGqjr8LlVYX5a+ZGN1j+0w3qbC97GyKvUWXZaB/r77190/UmfvnOh
ao4r4PCixf98tkJTCWo9I/xnqY4OiG1dwijBj49PJhvHaWSLNdZaB+/cqCpYQ2I5l3rovgtSJL1Y
vgdFdnsGud1pw3Pi94kroOWVPWj7WNFag8klaXcbMUnhBVYYSuZwGZVKfULCgoFGd8ij6SQRklJi
CnIAwRT8cJ01qIXYS5orGm5s6+QwTjMuTpBMX7yHvy0AqIxQTC2hWhZz3N8XQNENeG8tUbUVgh7D
LcMPeEkAxnD65AGJcSQ1mQQmasDiqU2eZFk8E5ex6uvoggPYF7qPP+9aITQLkqWhG+afjPlM71tR
aVq1bbCBXJWzcSjD+mTpDFsLcddn4DWI/b/4peafN5UQKMVduLaGpgrnc51Tap2jYpi1nUdH+Bme
5m5F1uL1G0YN9mFp/b0hGLSoMw6urivbbfO5QIGKM9JT0IsfhqMzluzHU8vUndNuwnthYPMmhc3U
YXmpyQjsAwykmhcz1wocsMCIrGX5sQyHa4NdhdBKqCTencX6oUv2hV7ZW33IX912egO6BOUtpPPe
8MWH/wvLmA9vSU6vsLklP1PZG2uCFj1xBmDRQH0B2KD+6qhdVyptHMTurjvYuHqGGIhQg9JuMgRU
/QGV/7/35JXI+XlP2ixBhoUq19/n3Y8a0RlLrNu31/HRlfBhlgDGqqP7A66oO9Y/eybcJG15l+T5
QI6PuW6z+JHkLQBCSU6R0ykciZ57fEqcruM5JRSIgdrxOhG6cgeM4p3wnrHvgLQyRkWgy7WLqN/C
fEEmwYDj0Pd0KXjMiJUCTGdk8CfEGB+EPgxR+GvoIAbUs7K+0uFjCOCRTYVlWN1ZDPZeqcTpimgW
kriCraeetQ8dETLe9cLtRpDOuDs61lOWAdiYavQDV7TXPETpMav5TzUV2O3WMBwb3FGBiPVveULn
LpKXVDUZ97RcLzkGXGAfTDPNYV9p3CxhWhurRQsvWWRaHjMqM8Bxeogi0n/6ndqV28LEbeN6skm6
hTuHz9GiQZRJL5gmwWJpj8Z4UlBYeikO58nEfYNZOiwKefPwx98QaOND9qUc6xrw+8c3b5ioZWD6
qogdfj+FKgf3rgY+5tZw9i0W/XgMJLeGGCbfAlxpDBrT3GzOuoVdOrXOdYSZxKa+7udWXy1N53HH
MQqkSJGmNsinm8cBBw2f+Jp0zZuwBfqZHtiFFF2/H7KD5PstSYPxZFd9mwwH+NYiwjzOC5wI1ea5
VenJmZR9mC5T32SMmWD2yxOWEt6Vh1e4/OAFOz7Quk0TTRatUQ6EXzLGCLT++d9b4y/HtMN1SBOG
BETVVevTPd2EpjF2oPHbQgAT9NMI97N1wm1SBSgsXLBFU78NGzf32kVoxwkWl6mZG9MJBCZOeKAP
we7fjyT1U58aaUfHXNhAl4LMSfssyHEZX7qgW+VWxaLYp/7fY/IFo1Y1NubIQN4KlTuEtDdKVOPE
wAQ4sHpyjfAaWSsmc1W3wgLcql+15SDq2sIMi2+ZW4HYMUW/udIGJoWZbQ8zTI0M7MfxdnQLFz4M
0pPcCt7DpXS3lC/wPUHV1KTBML60d4VozkmqeHGperL7icPh3JWgapAQyEVaQcne9SMmvPjj311n
GRgo6DjTJuSVDIymSuTMY6Y+YuLAbTNx4i2NLcEZhnM5s4xmgugwI+ny7J4hWVayyTWHpmGM9m0J
z6WuG0wzRb+Cj39TpFhzudbMohziDeyfk2HArFIZBLgxkWm1DH3KiMBiii/HafZEfejO7DoHKUpe
mQd1MLckjH3Rnhl/+wLpaB2NVBpqP1t2T//XXg41uGsyRuW2SplcDyxzOaOHbO34hgbbPHHCbBXI
MCo1iMYVrGNReWnCISVNMfjsyaXRCSKT0Q1V/+3K/FgY9XkRZiAr7JG864Bj0SkkGZl7qgRqyzqH
6ph1r9lzOFNHFrZJegM+ol+szr8sTpuylmNWBe75DFz0+C1g/hCWW8Uxt2QgwbblcF6IgpA367U0
z6Bj/PuX/tFvCjYELRtgiUlFrYpPxVSktXg1pQBbKmZwOC7EPt5ToMGL+TPOF+bmFJW543zkpCml
PbU2AA5E1lH3a8Mg4U3ypiTuVQfiXU9naDz60RHt+foHbjUdYRJuq0k7Mqz8UhL7uQa6PrwF3s75
IvU9n6SxNu6MiQLXaouV05MI7Zu0Plhjy4qkmMVThTxKGd9mPqCN3//7xf2usxcOv1oeb+iLDFIc
9D8qkLSyWlhAuD1JHZCs/WeF2t8EVPZAer7seq5n0//fN4KbguMUTSqyOs29fpH/t/TJKChtHCUi
SYsP1pll0nhKJ5i5HGCYmY3wJ5NxcM5IF6MfX1VH9QAwiUJnqtdxQcBXjmvGJmwgXpb72BoDoq2I
Dwln0h4xvUxXUQxbR+lrbWvMgllMi6FQC7sGTtAPbGQGv7ZJCIl1oHxda48RjjkoCSE/2FA3SnTK
KxzBYU4sw6kT+na0tfc2DZVbbVcYCRPRrsT0s88/4qUrNpmFLBK14grbMFuSFo5NP/byAn8rq1Ea
Q537ZYx2uXGewYc3g8azqiahXyI0q93QLKzHvHvt9HbA5mYB5GoQFFJn+GZoQZaBdrBu5+F5CsZN
ZaX1erYYtk/tj1B8zGr9pqKJWA8GxtnhCDuxTx9mV+fdoZBzhIE5r8GIhIaLAMbEU22onQCjN3at
JMw42judHC8A/OwYEmSzKaJjbuvYROLpTB4zkS1O/zG5y2uUJ2dkIZBpODpd9ayCHwMgkeuHwv6A
qQH6GfeuXcjT07R9ThkPOwRDlcpsSHiK7M7DUBUfWyI7oy7G9FSvbju8WPvYxtphUPc4dHOUK8UW
2kdFmeWeFzlfi518i8995KOumP25XXd19K0baJNssp42DU7hrSma7YL38ZpxJeQNlSaeCoIEvSVC
cViksA4DY5sElU6CwlTyntr81p2elCrAP0t5qjrzIcQoGhO8TWjFwY0D2gHXAS+pHq9hX6nVeU3A
x17PTRIVwI4Yg/P6vtiIn+8EoTv0QQTwgtahPnRke/Z/G8MNURri++pstKULPdLgsUiWoAil6ZG1
RZfaquaa2xBFh4o6BfsrD2EiIYsGVtUbnDJ/omI4Gstsrm1mZ3yKGGFAavrI4H89Olwzt3rdx75I
HpJ+sDFIJtxGgRkeZ5HM9MR/xio+HGgPJBBBkhUE/Jp4Ent6HkE1cBLYPZgOzp2MoGiKzZLi5T2p
yi32evNa5aGxDRY3Ay9oZbpNvSbcx6bWINMiKbuHLtJPSWc/azFOXmbHH9MN+up2jI12n1Ghu9b4
GNAVr9WSe9gO87t/v+HPkCTiSQ44TleEhFwS6qdLN+gqzSJqxNlEzbJtAPNo7r/q6f/4EuXvEByr
FqZKmvXZtoG8LUiRNsH0Yzsecj7qqhyYSM2M11eZJR4Nx/5l6Y1fucq7MeNqPyuQof79Of/oKvmg
XIQmFT3AAuf6p+skVBw7IW0II5cQSzZchCE+4YWEpngZmQzYO7zKjpZSf3cMJ/B15DZb2PN+SfaG
ByftK722/sf1ZlDmICSkj0dNBST9+8rGKo0Qw5yEbGwwlU2VP/Nr8Q7ulI27QNagoUsSfnVoYdGL
QyUg8Ey4Xd4dsO1+bLWSurHIQThdFRaQWNZ5apAl2Tpr1HLT5t8vz/7rw6II1IFA0JZfa+//24ap
sjRCJz5yY6MzJR4jfx3mut2NCul0NCTYVKcJ7CuVMgu19a1W4gnVF4Wf1aq7GqM5eYC+ztY9YuNk
3c+BhXVPhv2cMdrww/rgqZ5xdCMoxCTWcH4yhL1WUrH4ZGGu80aDm4RXQd01e22o4ZJJsS9pWRrM
4lEsO2QhBq7b4VuvcZLDQiDhuibPduq3oM31sdfwuprbfU6vmkcRSXKKE/qRrhLMxk2jkVuwY4ne
lNa8fNOXAgd3gK2eAekNTnOkw5OuulWTgX65LB6auCDolVi4L1ao88dWpN80bds2DAOBHVXipxUR
d7ZZU8mB1+jJruiUh3lUrFVvoe/AJR2Nut4DJlTfswD59/X9iJKUUWqVO/wRHVg3QboSbnNpyd+E
v45NdBFWLwGBJWjBeFlLbC5UCtMzXmKPaeZ2JJqh5IwcXxBQ4VdTy/mfX8yKxmha9Eu+GN+byS18
hUQ+bt1qpw/kq+qQp43uloAjY808npyzmRpWMMVeFqlmInMDX9cfTt5a2+UOnBZNaBevsclcVkRP
cilX4RtqmIH0DozRcr2UY4vusS/3dacvXl7p+G3Z9hHaCPomjLsxXD/NfdbujIoMvBayKKHKPzqI
Cr4jl95kuad6pHQSS/BG1PmLFSPdjxsSkKuk8hezwRdgiFaCIvzQmKR2Vkb5mubjKo8JJhmdWPni
5rL+2DJ8m0x1dQ4+BpXGZ/CoIi4hXmKiXPsiuwdFuUl6pQEyGQ5xOD7lZM2Bn+GjH9BjpTWrP8bG
wNM7Xk+Xhio+iLjgpSRoIj7M+IQyIiKXrAkX5AU2LNRaq/05zNj5ZuUdMVLluhSeW2rLXtD3Edl5
Vhd3uU1DR9vhRfrACaz4scEKIJvGuse5FCPZccOSvMxj/h2MS2WYhwoL0z5z1dsPxNEqm07n0ez4
GRLng1IGAVL3rFoNsQGDcuYz/Pug+WNEJyTmogmTKSPH4x9F/zzFEXwH3tqQoQKEWohDPJPvGTf5
GPUOALq20tQzgX2Gj83QVzJX7Q8cngegWHEsOe7ScUv81DKhY851te84lsP+0XXTPYmVD0YSj7u0
y9V12uTZSg/CFk50oXmVEAH1bfAjSnWiq0X3vV7KFkrLRKuPQTT0cORaSr6ryVZdMZ94wwseM9qh
pgHEKRVx1PDKrOYwhvZdsFgtkarYFdo3StU8DFVagerJgzHpzlhIf8MP+DsTiYXorYmwOL0+NAmX
VdjEqSdnYXSAl8kerU2HXtzTh+9WjLW9Lqo1JFXWkI7WOZnsl6nSqIorF4/ljLK22/cG9zF1FcJ5
xAx6NqETalV7nYZGyEiNuxKjouZQTd/Srkq+kYPjuZ3MXZ0JOCJkBt9hcpS7bDw3TojRgG3dp6aG
28CA0QJm0OsyxqdBiYc73SQYLoH+Iog76Jyi3Tmuu69mofl2AwfctKF8p/HwPesiDaN99SEaU/1W
YpoYKeBJiVUtHDz9tpWfHDE7HwDhL1B3Oqw5cFYiDn7onHbsd3lz6wTyskeJIFSNGzyX3U2Ti+R/
1J3XctzMmmWfCGcSHrgtg/LFojc3CFEm4RJAwgNP36vU0x19TkdMx0TMzdww/l8SJbKIyvzM3msz
EZp25mijtqLcVYaTHEwUFkSPqK0LFXiDJl5uMkMgy+gHfyuTKQod0lmbUnxpJ2X314tmnQl3XruN
QyFvkDg/K35tIMZwO8VUbgW5b0SwgKA2Iu1xxuEOuEyhjxgKQf3Za5iV6ThGCA5/Hl6ctHfWhCy2
G3NuzsD6n/aK/7rK4NHmLcVo+c4uuJcd/3y/tJ4HNh6vbhSwFV0DlZWRfORJZoxXUFo71cZ3aYf+
z+/o4L/10o7JpoICxyaeEmLFv9xqZAvMHpstYGwWaC4CGd7ykO/bCpNTnE4bUUPMK3wkHSrNm6hs
WjJ9HG4b7JMFFPNtdtfqG8F0UdNig1VHLVS1KK6N0HicF52cJPiOVdVUIB9d826n3jUVw7QMwPiq
J2MRtzOG6ZFcDwR5aK+Xvooqs2giWU4pVxFW0gR1Dhas8qe514eZAivKBC0x6WM9lCOOTbuabmiS
iCCYXOKg7gyRJPMvoYlT7++JvQsEEOBcNT+mmUxn03Kex8H+qG3rT6Og+ProFNNfjEx7VJvu2Z36
YEcKMS2B5+9IzSA0UKZQQZmUb0sd3LDH8WAz3NnGXn6A8bUeyWxCMV1gtq3Jh1uM8iZCIueToaeX
ZfC/G81qP+SlInaGM5O8dUI+hLppl7FZakzqf6hXTIvn5Z+GFnStLKicABUKR/W/DlzZmavGWECj
OQSQhXNDqcIGk6BTiifC2F5aufxetHdY5kVFAGIQWrbm0cnH/+ELsf7a+P/5K7GFyzNtMjhEwRX+
S20f4MnRloSi1qOm3aYzGUFFWNbbMc+DVbyQ2ZozvVgbd11eFnirug94Izrptkc6A5D1lJEuGDX3
pNT7BbQxqTgrxc/RH8tsfWndKV5PDCcZJvOTJzLgXQycPqJyAM/F9TP5X8Wm1ooffO1cWtX/8EqZ
RcwsOJKadpUFPnFDnntY3Jj0G8GnNWPkSV4Xt6zIr+Wf0g5XuuW159TiYCX9L+pDdcjup2jmdSy5
LGx2sXoKu4zc1ExHCZcbbwwEiYFomRQHF3IC7O3UHAQNRJD8tJjMUHipZ2eu3vqSwtnC3bI1cCOv
R7v/6BEmnvJHVjXQuvpJUTw0L+1dKwg62CJ26sVvOjqMoV7XOTX10ifWKoGrQxnFRlKNHksYu3o2
FKFUPlh25Q+niSD0td8Yz+7IYBXqODp4x2RlhsG9hhO04CkbSrbMwy9FvB4MhEKcyvweTRdjt0fR
id1IUdLxxmSCjeh93QY44tKVtQ0n61CYMlg1KTZMZuBrEhImMqEQo4BZzviTuCgXp9zkA/eCJj5w
w7yMCsloMpMqRgKuDxwLHENab/w5ket+uRHfM0fS0I9pmhuRsJs9SBYfGQpVV6+I4vQJWyYMctnU
TQArhG0UVNkSfTax7WWGSLcAqu3nJzWrEbi2BzGgsT8G9ezn3N2tmSFH5i1OXWVzy7TtfiZXeTvE
9i8i5hgbpOwRUtBdq+B72BY1UzDtuUhiu2nZoA4Jo/jO7JH1cPTS7tA18pH+5YHjfJUKLwH/iQvY
i5uNmbSPjfa7jSmVt45BkqC8/+46MCY9xuDWs5eNMRpkhgtxtu4TC+kvp0SZxLyj7VoPk43OwTzy
w0bKfH/l/x435GBTvzedXg+EB21IhmjXemj/kODLjypRxK+UlsM8JOWtNzoM7MluQPxdIBGdicad
i5uUstlaafgHRtCb8OpLJ7ltCPBdNpbfkZrN4yS0NUfZjN9LF8aGgpwjHFtD70GmDj0yFePcv+PE
xMPfYVgd0s/wYlM30wPNcvS2acIX9Pf2+n9NPrykPxsI53+6/w/Qh7Tw987yf/0HRvC/gQ8ffqVt
8uO/Mg7/96f8O+Ew8P/h8IBQU9GqCtP1uBb+nXAYmP9gfoQu8H4ZBHed4H8SDi3rHy6/iHmaVYR5
/6z/JBya/j8C0zKhWYUc30xCwv87wiF//p+uJccL7ksk+z4tZIPr/b22/susIh08HThVt0SVLzCP
E0ZEGBbutFZZr0blvy9dc5ZNe2ma5eCgbRZO2R18Fe+mtP29BFCNDMxQjuAtHqdlNApirVWKIqWs
nePsd/2hy61N246X4kOAtHZ7yg6YdKe6S1soHhnDZGO4JJq8PSpzf4csY0+uI8iSQp6NPoaK5JZP
JqItVBcBcow4O3VVeWm1fOXuYAg+xc+2p9OVV3vHVKQr4n9xPEzLZy/vJtRyiDT9IKI03jzuZMQ3
nEQ/5yJkfJnrnE8xfpvOn7iW9BLPguV1lMo+PfkKO9uYHeYpMVngpcZ+tJ2bWsziYWn2iC2sZzah
G8kpR0ZDe5Cmj0tPYwheZm1RibUPBF7GaITf2FhwV0YpyROPcRB+k32hA+OVkB0FIIzOtSXWZV10
zQriBR1KxgudecZa5HawVSiQNn324U9VFMcxE+iKoSMOAhTgOk+4kcWbmY+vZGStSt28d16JO3v8
5Rbm5Z6rWjrudYD/sg8065ne7awdUzIiV5TPfqb1xg/yWLfNPOyC3hp/Eor3IIQzRHjT633oYKiT
xTBdtfAeGocQL4J+qdFyV6wXD2dlmw1PWMR+m96YHSlKSbilErwRxiSiMAm8c9qiS2mVfqoxEV5Q
6hztJMsvRKXf9YdBsLYX790cjA+zMIZ947rMoir6c2KQNNaw8hhPCxTr2HfWOsdD0grzqwrL7GXG
i4bMQ0aF2YtbpYmQF47T4jCaHtKYaWkzkF/U5U6A4gt4iDXLl4EM9ccFGouOLWYps5MepUPfnBnZ
tbEdfVe0QtAol3K7TFV1bnQb733SBaB3QQfqGDPZ4V3Eqbtgz2DNewThEU8/auZv91m/uU26QR+W
oBpIZKsMmtdvvO3DNuids03YVMQm42bqctM7brOJm4XZXAwxCxXvxKtkn2rpfVihOjW23JW2890T
huSD5UjQsyF9IjLUsQjv9LEPjs8NrURE/UFJ4T3Pvi53rSadksxcIt1wZa3vTDa2tL6/NU1aKeIU
XBYUkvpBu/sF5yVWyjzczB5JnX5bRdZA8WTOxEubFrQp2wi/jNb9Eoq/1dDksbdNsu81mPSuLg4m
SY4xiT2SmpnUNJyTTXB0BVTA2v8mH2TXzvaXlvYXoDIQIBu3t/u15/fX3OYJKNmeIRL9TbzTJ0SW
Y1j60M8EL0Zfx48kxMeUdkWWkT2Y/RpV9itgPnCre4dgtLCn82ybBzGL7ABhbSR/qVuHi+qOiB3K
U0twZdRUT73Rig3Z8nx92harANrl3Vgrf8r4OY6rN7NQxkEtC7kbqowIKgPClROLWXo1RLyKTaBK
q6emaX6FwwsZg95q8UOyuU1sm3JJPdJJya4tpPPk9GOD79FqTlCTaL9lNZ9Hd9xlFcUyMT8Z/oQ0
3Kei/iV179wMpgibTMBrIEYgOA91FTKs5r9yC1R5aBrjVk/t0Y2ncNcrxoep+i2b/qWSfbSUzXNp
SLA7wtrxPLxP+ctQTAsjSFS6Tn5NSfw6AQWkDhyTBXKH7Zz7ewgqY3S2WkEd0GOH33GRt9dlUD8m
R3eRIJ0vIh+MwwmICDYOyByCSuq4eMunh5jv0qcj0pt5OpgxnNHZt5OrH1NLjMrPj4qvmDha+dX5
+ZkM0WRttp1xteZ+Qjt3h3rMZcepCnbLdpsbTSKUjoqQIHlHDRgsiq8i/iD1vTr2mM9q5N/nIR3E
qS/MnW7d4lTP4rPu+vy1DcaN9yilNr9jCuY7sXa6YT6vT2PH6t4yg2kv5vqbC1TteycAsZAP8ZaL
9rtt3YVqUDP5Z81/mALO66nhu0nJOEKQ5Ian0DBvVj0N57HzXvLGNNmNpvrUjbhM60qwgjDEjrPl
5IvsJFzX22kfQXQuep4yJyC/kdDJiFgXvpjgaod45QsQsZiN5S+/J/eZZLNhqxkDcHk48S5V9Xse
2D9bO3P3HZJqpxG/1OI5u5L8ipVvl+AjBBKgzp2JHDRPLCnLjwE94jGZZ1Bpbn9EfHKSvJRufPTp
pAsUh5x3NqgvW1/VMU3G8soomwgEMkd1FQYbeCXeW0t72bT2TxwJ03VY7Oe2lSW+44ErXWX7Lix1
hIPPuIpB74fWTh98QnuItS58itkeTE0a15Hwc8UAieMm6IJum5U8Jn8/tBbmxGlqgz1EHAYKtfvD
g6a9ajyHg2NJl4MiEWVVEzkVZWMz7WRRHoQhMXoaFk1faLzBm6Du6OItEbw1MWHp8EoEox2Ni57I
IeN/CX6fdp3fESDbD2Q2d7Nzahb/Hc1/cZE6njYxtA5E88Rui+PSQP+R7jSeUvKyVsSMLtuFnwL0
WetT5ZQCGPXO/kKjkiw/PGevxfdARNF26tt6o0OaumEQyy4sCKoXJpolGqWVW+TfdYw+2A4lN6Wr
DnmQo8HNs8dcxI95BHHrI0O5VFtTwoyx3EzSIJNw2dxtxYuPMC7Fyz5wHG704N8WkW6AbQ2E+szT
htPDwDVJw9fJrFsnrUfK4njhdYIii0djUyXJW6rkaVT5a8YWp9u3XfwAWcfh2OvDbSvSJwL9SlvQ
IbQn1xDFluXDrymcPFr1+eQRwLfWdfMcmEkWmR9N0Z47N35dGJITFDVv6enHYyjH6WgT1r2NbahM
jbVkZ+zNccRJfC3utC/DYgXhCsPZw5vbpR6GrCY3b6ZgATff34zScnh+5XSwkAY8WkYeAOZz7C0T
gJGaqOaMvZqJZpESDxW2nJZlDgb/szZncx32Ot3QVSFYivN+71JeRIGtIa+QN45W0N+17eLinJDF
FUloNPXLn3wu8sMAsZCyiWlHRcu8zW0e+6VZwouvhjdvSJPVvbR16LcOQVifmyB7XBz4O/xTIXiC
57CrYvw4jbu2eluvq+aecJyW0yllNnsLR6INkzu9ELAKCeB9a5zyPCGLe/gsgtaOqjGFkJzn8Wqx
CYJ38LycyIPejIkwfpb9fULQOacqCcpoJowyRQ2qCygnaRD351Dj3IC3eyS0rNrW8Wxu83ARW1OF
89ZKpvJoht7N5tf4KaqD8DoK8KwUj0xjAiLpoDUbSe9/SbW87klHdatvq+8+W48i33dVu13qz6F2
5x9fuL8unWXWn22ccohmjfFi2GO+HSb+5kQ+joUhNwXF87sIAWHovjYuJhpXlhw4gaYx/k24HBjH
xXpzO3dlCBcXi57BlVTx9JnQJpudqB+xa16xyPSXTrTkh+d1tZqMzDiPTfJEHOM3J+Sb4dr5Q9LG
FmqUjDBl4T/yrFqrKi3qX7ZRrMjrrL6lB3onC2PmIC1XTjPa11nZaq3KzCBrvSeLbAhe+yzs9xWx
5DtOXLEnPtjYjuGz1XXjW0vI2tUi8XXlk0vy7qRuums7SO19IG6dUN1r4CdlJB2Yv02Av7NM2oZN
t80gvmTsmrMCekm6xTrXHmlJYD/tF753wrSlfyqH5Cya0n5d5tK+3f/PHDzrlSm4fdPzvE+6Y14E
4xkHz1cw2eIxg/lHWE9tbtRozilPuYdAEQhP9Pe3w7hYTm6FxtcnR7V1qpiBxxw8kCsZPMylkZ5Y
ujxkrXoLDcc8TDP2VNcBm8JSyGH21eurU4XdPmirbzHnmiw/PrjmamEX+NBnHU3V1ETsjKtbd//g
UYbfZMBw2anQXTbFcTEn+yms7PIiu7Oe1EODbXpmo8kGKoN2M1ZcRSC7tnZs1lHagvHC61oeksDs
9gxtsITT6UU9iZyg/gCfQIiZGrK/a6skNJ1BFl0oV55j9OjuV90LqU1WNE9QJFK+7AevwlM0U+RM
VTf8Qqw0FjWw/xwZT2USm+ZM3sWvA/MGCgMYuHhrYtI6IRoSC3J1ddP/rvz2WKUjM5mueve6EPhL
6335I2sg6/6zSobx2x0t8tBXbWjqR8bHKIuc42Bwecf3ZV5f4a/NCxyMHmr7QvqRO0Hlsj0QTY6T
PuDk5IhvyvI16PLXhhCMSBVGtkWuXPxgy5Qli33Mh3FhBDM4x7BOHnqYSUcHDGMmDwaU3I3vZ/4u
ZGgDPs36Vj3eBcSaOVydMFhPds/yd/GPuNkeGbRqdvfr1kmCdTeHLPpMKTZ4+NG35iPODy9njAz6
IzyM9YQC3/P8TZc8calAf+6Zwk4a7AwmvnM6VkyglsDfqxlsXulbe6DqxUNn6/TcjHTgXs02rFCf
iYg/DX4ETw0B9OfWgkso5kF8ldBL0GX5T55uyjNo6XBtBHcwr6xfVRqrZ5nE4Uk0Xrr5++cDdkMF
OXu/7q1SXYYAI6T1Yc+Ko3xXFV5463PMVTNxLgaa74tNmQJ4KtubSNKwdDgRqvl8s8At3IztW+yP
lBtMR5Xl8PVPhR/xHK8cHP8vqSl3suYWsXDp7gslM0qKjoBr7fBy+W0Zdb29PBWEQl6zUJ/bfDdJ
/15wqutQU+Q6fpBtkyKfP9JC9MDxWn31/MR+qpdlP19S1dfAUxcIt4w/IjsmjvsvqaRr6gKAJRu/
MPcZqYbL9FKnqfOI8Nhji5zp3nxHeEwMVSqZBoc0HNzCj7BL1RpZ8/jIKpzgaUFYmxIyg7wQqxNg
Umc3hAnviWVKt4PJAN/OhmUzlMghNL7fnY9P+9VS8xsLvfw5nsV1StQCPG4hlL4f5jXCE5sZik4Q
K5g0/Ci8D6qzt3OvQeMA6TyovCuecevThy0C2AfFxqpDF7mby8C4IIAyLjbaaicYfbg2ErWBHeOW
YNwFUsch7bzWzCh7AAWR2/OCmFS/qS3D514kH7zHmyT/SLmsnsy2sDapYmHu0nty8iY71g8Sn0hh
7dQ0fQ5SfPqJqzZsMl96VKHnunNfuSHSnWqsC0H0AYJl1e8YUOUXlQSPDSHNxyyTp5hRzCG2h5sy
mztpiDlz5KQS+VAzOcesI16eRLTqGbdo+Vw49cntr2W86D+sg5VKG5qxoqD+A2nFt4w0MBsTYuBM
qLih+zt3y32mfVzcLkkgZfFiGdbPpls+55H1zpQPnw9FbP1gmrQzAYHg0iOhQZO8MPgT5gia2cwO
P4cKnYKHLH7Nl/+nCRq5TruHopM/Rk91UDeXKTIcySKPJhQUgzijjEveSDFe1UrtFqPTm9Sag6jt
H0lstXcic748I3Y2bXqN5yk/hm71q0EXGEEdQsxddhdixUH/dqV7yswh3cRdoredjQ17dvIvMuWt
7ewU5V5wPp/HXe424QNileQWG/VqybvqOFRzfRLyAeBr8QzxyqM4406ACFpyuuubsxj8+1Y7ved2
+TYz3djmtYFtIIBBCyqlOI+YOs5//zfs/D3prM0WXlcfxTj7b9ovDjXjpVMdzIc+45JOWVKcpjFp
Nk4ykQ1isVnva6G5L6uCtGwRuQB2gMeY7hYVZhItCthlrpFBdPlj05E5b/WJPDVurFY2rITeysJf
mDPYKodvuGj1D5FkEOM1vlByDgmT1tlznYGBzMR0btvwXCrXe6nBpjDIfB0s9dArZzkWjZ0eZ9YT
iJGKs9n0r4wJYCrLkdAEJ+FdVg3qjjGVkc5lgrqVxWg2FXfWEymvqWHHj2jpVeS4zFbqSpF52bNA
HxrHe5j9xVrVOjmG8ehQLgewAT3jYIvJuvz9pdQvqodY8PcMe6JLh6ttFwg0dXn0K9GcusAmJZON
lYEH5oLs1H6e67OXWZcxsNxvd0i/zM5s9o7MJximzY4BXvgBUGfa9pgmRl2kdPF1snWKkMc7nbde
PTLoQlqACkavLCv/iUmDfOyX+8258Rt1JEwTTkWdfrhJcuy4iwYZ/tJWzU6YEIpLbFgZcXifJnTT
dd91MDzDLTZ30r1lX1GwMNTzk1+tnOkOixx5QmGoixWMUSswiyC7Wzu+wl/HHq1vNLFWcfWxvOE0
YtaM3HldmUzI8s4ryCXUKH3b9keVDtCxHCAZd7W+qZg8o7FaG7Z9kEVnrIoBLYUprT+emT3ljLV3
XlcWTIHoRvzwOUnd+qvJ7W5tlmZET748xkr6W11WxAiaX1PnTacWcRkAvq+qdMtrnaEDh8nG5Csm
Eq/OLbkZrLk8lihf3NkcXxGVxLsq8Md1kZWRPXsXxwVD1zJbNBgi/EHBsoXMxIjIsTtizmfegKN+
bxLX23rxJZUT8XbiJJIpPab0MWsyZNVWWuX8sOhgOo2i+9HR290nIvanTSC3g4jAKA08U7o4B8GH
a3bYBSqwejmo5FdruRPkej1FM1jshzh7U9DRU/XdTsmZHPmW8hkgdrpYe3CaoHST9IiMAbG/ZTxK
nx16ooyvNiVnZAD7u+qIdSmxlW/4K+81ynJzVPEzloTvppLolyX/I+criuadn90rJEXwnMPqe27q
cIX0t1/Flr2fOnNd1PamGayvdiTBuTK52Dufs2dB3Fy2RxzicitiK0LZECJcsYEy02nvBy939gLQ
Fov/oAVWGZAwUMXmaZYKGBZP4tQZH641YsTjWd8BvvrUpYiZvA7GbdCIM+t5OQ4TjDl3bo0HGM2Q
2NqeIzkuQIUiiNlib3U37sCTP8pWr7ukHtf4hxzOYD0+edKMqYQWvW4am5dtkv0mNwcR5ZOj2BBg
MLHpc0SVZ7c5SX+ktffuK3ugjvN9VDd+8RriSOvnUv40sTgm6KeY+yMN7ofwtcvM5w7VUTnOy4H3
uXpIRxaxYRc8yBFCWinVcWpv52XtVF72btvp9DCGyY9i6F673k35XoosqhuzPOfpcsxig8qmLasX
BPKR1zf5xaBZ3lRd99llgYqKOsx2pqmSc+pmnxlTgacFEeLWcyBOarL+1tijhsOMZ+A5MLrpoFmc
rGpoZBtGNGqHpvPUNn51c9qxeK01gkxzMA9V7vtoCFrSATByt+QmH1vfHDdGqNmLCBWep16eyPVW
e2ywr6XroflRPVnMAt9tHFrqKO69FcsZ/bdtOuIlRMZVDjd/V/Q5I6uclYgvwYMFDOMZh+3U3QhR
jJRz3qgO2DBJ96IVn6r0CCgLJCIqftz9XiksaLkTvPJBXP5+sOe9Ac39MQwX45ijacvK+ICJZKyt
5FJQRkIMDp/nlisSGOB/fJAW35SGiuXFBTRmwtMvPVklsf2Tnie5GkXig/eBN1k2bn0mdjjqyA0W
6HgYqXM/Z1zccPTVO98V+EqoU94E26pu5hdWaXQogb9uhpnWzJsfk6qZLn6+jHiZWwI37yWcHxbJ
tuN5PqSEhDPbJ3dhyQvCmM1GH5O6RxbXM/WofZOmoGHqCuuT95d022eV3+NiXZ/fdYS/9Xz7VrAl
I9iV9sVj2cLJtIUx/95DfLxN05TcAE6CFXTNY5N1l2QcxIuRORlGXrD8aFvXxd2C97cAyFrX2eSh
9QPfdX7Qiq9mguvBGmMpNzPRQDtJv3UxhmFHYQkORLmfeopXZKAf3TS9qJRNf5ILSqmyoXK3MWzw
dpLUoc24Nv9MTgVrrqN3LBYWe1VLm93Tk22GhKlA2A0IhNK6P0jgy7eiYZAltP/D8hNcDL7yzmTz
kOE6lVDw0IGtKzEW701MHTdPpnMza+Ort8osAlnFE6V91EtjRbvpBrdExpfElCMVh+wehGx8Aksq
FjqFOZ8JA0dgMSMu69R4GTIJrTjvT/nSHztnbK7NmMiVTLPpUleImjN6J0atbJe4ta+y9Ri8zN6w
bbPPOIc8HghiCwonOxAnbK57PWAoSllV4aPD+zLUR96Azeku7EdTI4p9GmJ2YmgC+nyaN5ae9otp
mKtADv1LWI7+hivSeyOp5XiHyH9XCdR9QeEaNY1F1l273EFLbXYUNvGzFWX0oe9BgOBLPKXgqM/z
bLwzDyl2jGk+TThadw92usFlylZC5HekV1scRgdNu5xZgywWCDQfL/gqwxixtqSuN1ZnHSAxDgc/
TQsIm3A5LYdbKChrAxNOf1VNy70RlsO2kkG9teg7WtJXzv447ELJmhot7JXs7eUYJDvHSrpzsPQX
3p5JBAjDRzw6ZR+dqXYoZ/dGrII9orKPqQDrVJgV2hvjKwiHN+aA3qqjKkOq+qZ1+EUiPfwm+6W5
t0qmSb6ap1vzcocMyf6t9rJvx7NPJOuWD+6kjYj5/wUi2wht1Cn3HRRaKhDIe3ZGuWMP88gPYHTP
anIOoc/qIc3ZGeZh9lBbQfWAhgvcWdxfK1rNCuXrewIzdgVWj/cj8Pt1a03fnmnWT4jQ6idcO2Df
HOsImYKkhHLyTnb7RzrpfTNYjTeNGHVNCfkQl8NwHz5o9hay2A0OZECDrELSph8aXoOL7gUjOEA3
63g8zXk3noIFsDmWuRFXTiZvWc6b2MGXsFaDTFZ6SfRD0FkOklxTRUaY5ajNVR6FMQon2DLNSzYh
pNdBADq9wluVcxEug0eziuOMc4PBI60QJoW0o/9OH1Mjy55061BrtnP5XvYUOfiPPysN2KSPSVjx
gC54zEljwlN98AONL9gtJGvpe3Jn26jH/fxFKC63Wb0E0jsHIVJxz/9oHBuGm1ZPVUwAWTcmFAmY
y2KWvaPOPjTPz8qlgiT+tdvGsbq0SclUSGsOnP7CFKJEj2W+WimrZnlPzliCqwnjnmm4s8K4v8mx
eBxMNPte23ibYSg8VsXDsMUZSesbMnnrgizZxW4qz7dFpunNL5IPNbYM3ZmJ+aZxl1wx++AdBG5V
UxP1loPvCCcvaV0/c2OwjrptVn7AAiFX03n0+zdF5hxpDt0f6pizzhAcgb6mdqqjjqVBrMARG6ps
toTM/apD1KJe9QPxXHFVHDJOgbIqRnm5zm1gHeSstqe6pWQhinGaVP5mS/sSi2k3FuWrKOcrmsdb
mBIMhOWzIUCNlZMNn7m230JlJgCkeyBWBSVEks2fBe47q0KZ6VnxZz047MRa/zU1wnHdVfZZSps4
obg8qZr9tZl8WGQxKOgRPJOMX+58oTkFGenO8yZgsr6p7fq3MFCeAfIx4PqYV5Cc0LaokhLdg9ls
X/jt10pN5tHQLGtQOE5vie3C+y89/WTnpFipifavvJto6Bn0o9nHmyzIaEeq6dfM3XcJk6G99FnB
Fm7OzkbXiI+2IhGmoY6OB0duxtAqt/59/pPooN15gwPUsJ2XdRryLtaN6B94ONozspmLAxf5ZUnF
lbHucZls9yaH+NljG7IN2A+vC6X7vcYqtK0G1M1mp2IyHNtiQxNYbL3MVI+Ih/eEN32GrChusx+M
R8dqvzqve21GkMvCMZ6lPXOjIkeIFuKjVqHTtcfBtsunyfOe6jEmRWpJki2H8nNRaQhs2SAZqAja
El/caM64lPqZdWbLismEKNkkXXBD1F4fZuaLRIxbFBsy4zPz6oU5ptiW9W9Ms92WJAe7hzhpLkxP
TPuDZdVn2k4ADQ20lz/CmHnQ5L7lMrvQ+0blXD21Rf+YCra9vvMNRh5clscVhS42sYFaukTWZ2KU
R3ji/jnxBpbBvN62d55qJR8GIyiPmW3fUO4b11Q00wbJertuQ7mxYaqfmnKBgJeIbxg/y8ls6nyN
/B3thdDnLq5MxotdvutdllVtxiHU8M8QujBrzkNMVV5xF/7bM4k8iQo2k+HiharRD2byg6Rjk4nM
kJ9yCN2UTc2HkAaq/B4nYxISc2puGTcyOE77YyIT1Kw90Md2ZvbmhcaDkQ3PTY3Gx5zZyJO9irhb
E9bnD/mPouFeLxC2QOJ0L6yjIvDqXLmxlE92VxBm5eXcIUzUB/IVux49h98wi5llcWGo5FmGeqZO
qoX6XixpR0aqby3zEoI9MlqCmmFQ158CmjwzXRBkVE++A29knq0Lc8ERh/tg7AfSVyhP+OxS/A5m
EZ4cw7qZwJZPwdB2Uamc/WIJ+7SM5A6wWx3XOKCWs2VCAAlcM0Y7jh2tzOcoxEKy8ybBadiQeqlD
gzYv+Z3OZvmS2OIbtU+/xa7h7HPdJlEHyjIiEK19M8xRc3y53l5rnBsT2VJnl4w7yy0L2tEy2DqD
NRwch+y8Vsf5iXCzG41ODOKdMnckMDrqcUAbzAhflvLD6cTK0rFzdb0KY8/9gw6JJ/WXYu3JbNgp
GxkrGeVIupba33XCm/ZTI8Z/Y+/MdiRH0iv9KoO+Z8G4kwP0XPi+x5Kx3xAZmZHcadxpxqfXx5RG
KlVDaOhGwABzE41GoSo83Olm/3LOd+4HQEpd6tgn0+hPNufcLmTqteGVni1txF94mR/5JYwBJkQU
gyOLR2r1W5rdJGOJOYvf1TJ0LzLffpmAbXQOsNlANeqni0Shd1JyNZV77KqAZXtjX7PIRnMRBhIC
dd6zxhvFDUXXg9eQjucZTbgJafKLpmixS3lPHXSOXRByFbG7X4FaU/wV/UGYw0uGEmPVRMOjW84X
Q7PdFl7wbMy6X7FGytYh5nTEMQB29XBkiwuxvs3lFgH+Z+pLNvF0G77V8D1S4nEyixfwvsfc638h
YgSlleEnbn4uoVJz7NPsg1FDcjUci6ovqbtVAABfQg/hwJeacwHQ5FeSJ1+lWjozlZ1qPzkO5Bfs
elMDDbdrLqE2fm0JqzvSv6wsZxFxDUWw6s2521RZL9Z1BWydPjM/d2q4ouOoz07h8odnjJPGsA3W
gjJxU822fQuGkze/MmTGM9bVYiXd/Ed9NVV+BYH807fKD9GKx15mP/iMTyT/BLvR6JxNGt9zKZBd
MI2o4t2+2dlwA1juofTBkFdF1sUQ0xadOyMcBxUEACKe9+QnRTcT8ApFiJe4yBwZW9ZYVPBqvWO4
fY7QC86+90Ml+hLNUU8ZjHvJSCsy3GomV5nvl8DemxMKYxKkxMZXJBN1Lp1oET8aopyOMZtJnmPW
yH5GSGRUzwfD12dblSBYFmXM0OVn7ljjNoUgqYLW2IfTyQj84a7NtoWOyt0YTo8IWtxraO29DLxV
OMNKnCFzXhpD3okUK3bNEOAQ5sNLxApd9X5CMBgfA0P76xJzmmVXExmVijVTrsBL1kBsSXGu+pUy
vT0BxQgb0slY69y+Y6d6iqriUkkqNUpe7iUx7chlP4et8T1Imr0nTd5mL7hMgOxtHtnZj0Dge3N2
sLKOSgbl4FPhTaugekuj8JvdCXWXQcI8E+xEeQ81AYtk8eFLxqtJOLz5cz2sea7edDKg6KOfXauO
7eaAX6Z1GTVga8VyRde7rwLL3hqgYUooio+R5b2rwc0uDp8+HfB4pkI+SW86pDaRBjNUMz9p+Khd
HLlslqaAhmoZmHWHMKQ6U2zSDCJ+Ng6f0jz0B26wbRLw+w0nKiCFEX0R0FO4QXjhZd/iSv4KUb65
RECslUBrT8anRYBS+kP48FvL60Rw3TYNs60o8GdhH5ms6qVYtGI9km4WHuNeRQO/bPE+DoYvTy0g
l0NPQARzTglvgrDNB4S4/SrR8YPwrfFc2YQ/N2nqrdBzhjsUj6D5HRLDhmFUa98Z9FEnfCETAO61
XeS0saOFuB5Y6hBHzuPcfJ9dlGamJFYFSeZnPjxpFALHNKie0H3wQEffzdgEPDM02GID+ZEmrByo
UhAkn6rEvYeRUD3qMk82vVG1z4zvj1p2T1nuDZ9W416URR7HJEaTa2FJr++N6X6ymU+4oriaHsZk
KcSJEdFxcOBjNFV45JbLttFowbEP6XGDBAMQ+wF3RX9DNEaevhmYaPlUFNsuHM2FA8XA4qoIMute
TL/sOdqYbb/3c6cipRRjBSKG7xVWqnD0PswmnFdBCszNkBAlLTPfF569SyoLqn6BqNQxoW+R8M6K
OWC2nWbbUhlo5BqMvaGwnuUMtEI1THuGHPC1bWEeCZNiJ5IAVxfCuwGaSOXpLRF3+UJ1vxMbkSxZ
CmktLx1Dap5eZp+lfGIa920ckTE5MecS60sMNv5gbdUY/cTZZHeDtadW+GVMFHuCEXLgIMsbuS7X
0XnQ4ty3I2EsRl5vgjr9DtM/hMJVs8ZqUGUUJekYYxWCqogYfQR8rLJ6LpvFM1bsBQO8g5mgkGBr
28+Jwukzfsm6fZpDxNgmK+GRyimkbT3zsOhVFxwQwML+gG6Fp+4lBKEYq7CBzThtJhrKXJUSlY4i
nxGFBSl5mKHBdvDJ5fvUNV9LDgapo/f+FzCO91Zi0Qlc5LeJ9B5S4Hb0L7sqNT6sFLEqwI2l1272
Vk2D1ETB7wXus8a/vQp+lI6Y2N2LtcbDhSUlvY03o+eNjFlnFzjmoNfMETd19jK5+pS1hCr1TU4j
V7ksdHLIaulwNPrxWaQDcTdq+B6n4Uz/I/jGde8oB+3NBDkpsK9swsZ/YhM0FxvgnyxcDhHWWH5d
iH8C3B6uFv75n1T7DHqbks9pZg/bdVttJdamUH4AfAW9BUsWJ/HMzdiGbCaFsfcW2IE9ylfI/CcP
R9Q/sZSZi833P78cX+DDR34ceD7wz7+4Fq3UlDNxi2qPxauAvprfTZNst80MoT9mLL91mvyLxReX
hZl+OL1xrZsAulPnffmVEW6KquajU89eG/FIWuY/cZf/plX89fVhbTB/uy1wSi/u8z+9XbXrMkYv
OxgVFem/hAGJQ+1E1SHwnXE1tYBIEqZ9Kw+zbs/2Idd196b9TyuruWpG1XCjYzSc2gnJAE/k/6xr
5of63z9krdsU5eT/2X/J2/fyq/t/wFoDr9P2FtDHf22u2cv/5Kz593/jX701vvMHYzd3odeFiFb4
Svxfb41v/+GBiEHXYDnCgifwH94a08VAw/cnXDg5vs2u7z+8Nc4fAcoEUwgb8AkGyeC/4635x+8o
r0x4FuxscDGmLRbOy58eOosRZOUWE2lDdJG4oZ+ietoO4XBSHNuMy1iEO0Lu8tD43qF1WuL8nAqb
lj/Vb3960+7/9UH/X+Ci7mVa9d3f//YXLq+zvEfC46W4LqbmfzgtCsYquVdQgMwOmLglBHScyTOC
l/HPgLQATv56FLgw1gVWW9xJmJj+Sq8ZPCi1QKanLd9GIo78Ua9c2N57Ju8tXl0CroOitHdDZp2Q
Q9jHvnBO9LQjfU7xWukm2bOu/oqwadyUfDc51NaoLco7L2TVmiqGtDEjOZu6eCNUSgKZDg6m7hgg
pkgrSVqzTr9/1IV9SCJgDkZueufGQjDeR9NxqBxyywU5dOiJA5w2ibet2uGaBpjwLQYdec5ZH3U5
1WJY39xxgt+eaefIzXkGUNF8Yrv4Eu60MrDx3Zj8JnemHWXHHun+IavouWdGacTj1tsiRtQ0gL/e
ZdnwYaJpIaUIwVsGhY/Jdv9aBXNyT/XVv+j4aE0d8REi1buiyOQDR+18nCYSznI9yIfCTgKsDyuE
ZONZ6umhZoj4wI1nIUk0iq2vnBc6IxRdmfezDtLkOdSXEb8fdO9ygwXH3hAcm5yZm8dnVbIbQr15
4O21DxNQStasQ4WJNJXH2EujTU7YCiFiZoc5lTg3ZRmCyYfpP45LD+ejAAjt6oRV/RlgYnHpZPug
JdZrgWgdMn22dihkT79/KIsg6XH54bF4ZDknxR5sxuD7+Y3hNrzOhcfYZUlCeGeL8hKA3T4ey3iH
xYTOdDHGmpk5n8FLEYIMh27rW5kFyUQLsFRteoW1s0/MQG7MLmzvRlsf47gazsT6+vtmDvtHD2N8
H7h4Xdiq3+ckLhBpaH5jnkNPOkrifbVQRxGhG4D/R83SmeZlipLnnHXyPsOZzSPq6u0S2OR33vF3
DAh1RMrXDmVh80bbcCHB+8kPtI8PHRlUWBtPqqoO4G0fKL5+jVm6aZK22mYGVcpUPuSZHZ2AAZ5G
kRF9hC5tbBB3gGrP0VsxI4F2qlRxcWIsTxru1rwRzDuciBFOnNZvI1X6iOyHAFPrgb+eLX0EdH0J
m67OWg0txShQcyU+RsAaAWToyikvJuzKiO0yZeWL9MRnk8O8SXFfZCRGLtTqOpYvXd1uozrqjo3t
X/PJtnmQimNkNYyBPH7RkkcSjF+FqX6UFmSTMBfwbJh/AWdAegDwQ+xwLj0vxHsmoKQ8KVBCQSCP
VhJdkrK+hnL6pkb/Nlv5PVlWP9PIfC0IIv4dyt75ySe7Tpz7Rojvt9L7PLYeBgw5ONtuuhlpApBb
Gu335d36/Qv8JSLSDEtiCuvq4HoY54BhZE9uaT8E2v1RGeY1Rj5ctOpFgNj1R+NJgOV2gWBWGTuy
qbtvcixKmQmE2BHVZR55KFs/e50JD5cJJiLPgbBtefwO6v2JUNUO1XjyfZCMyauFbivX5Fb/sgh7
nniDf6NLJ3kZXAuCJe+ui54dAdtJkfQikiMslGuwxMkYo/9ULx5Asu10ziPggktnSH6ZuurVMF6X
oKfRfsayz5ahYCThR0/LER6G2Q/5kzaItKPw3j8lp0gwtusrZ9NL/ToE/nG5UqymJZe6H2+jpI2w
vHzLhOLNJX4ARj9CIWIIwvQCVOX4O64lQghQLrhPZnwvzock/KqKo6eAWBwv4k1bLIQ2yzNVTWi+
QRqtDK3lQTmYI4wBWb3vmVg+XD1ylnlse1m24rYvWGTG2mUQ7Vn7WfbD/TDtSg7fm4825s7UYCoo
r65IimrEAucGDXXdfJmhe+fF9kPeHVWmkCIHL6MSu44wnCgT+yxEkM9gto5xArIE/mUSILm46IG/
L7GrhetuHdN4qCIU9XZ9z2TooSo9UiDqM4B89qNLMCz+IB5EgJVxRLaecFelZz7g2nZjzTCC+FgM
nqZfYaXgzeoH/rtzMd8QxJyWd8Qe4nsVjx+VB1HYsEpYT9WaVvnzN2W9Q6vV+R5t5Ji/93F54aWf
BFZ8sxlOoh5eowprGojfJai+w1YCdGkJ1sVAv6nH9i3X36bYfPoNyI7strzYYI1T77PohmOJsRXG
3oeBf3VQzWdkOk/1AN0Dch0SKTO/BpV1P/roHnH8sfrgw1LLw8V3/JSI8qEVpBMsiXYVyM5x2VPV
AxGqyEZy/DZ9yz8ZK/ny/6vdqgfL8qTrr7//7fvPcplCdH2b/uj/7Aq3Qwvr939d6q7S5Hv7j//C
v7nIgz9sYVPlAjhxGRLZ1JL/5iK3/4B/Bv0H74Jru7+t4pVs++Tvf7P8P1xLUCcEcJ4ojyy6tk4O
v/8RlTN+dKBpJAfYvin+ey5ykOp/qfr4PZAnFyCrC4xYuPypf651Gy6IrgpLGxr5AxviaRdwiGyy
GHzWDNPObeRwKWrjaBqBscYL2DFXYMOFpmmF0uDeAnF3EoyhRk8b6za1q83MAbPOTaLEHKuUN6Ts
4J+CCTMLu5iTbL322LBzySatzmVTq7NVjqizY/NaPMPut5GT1k3crMY6OUibGG2gi8W5KJydUYvh
KCd9ZyoGD8rS80335gE+x1ctpPtcl9ZPC/5LHwfzo/DmryKgggSNQ7pHneIhS9WxGMJDFSb8UPoz
d+P0QB7yqptIbE4nwn6lUhv28vldGNUHDwqK1+fiNpDph3audO9tqgcnal5Da3CvNbGos8h2MtBY
2gJ6+ljvxbxkwETnKmzrQxlZ5TpoiV1z2IE3UfxA+qKZsBzCuy93hLaZ23hCi+rkBSkuht7hiSvA
ftrBgfriGmqd7v0ptQ4idjctRXglOnM7dxH62W5qzqFfXAqVXgKdwrZtRHr0sM9RBaSKS7nP9nNW
MZfEu7G1psplkj/HDOSYNBZmwFyUAeFGoQlfFXhCL7Vf47S3ONRNjsezlYovBiL1PggUyTcIQC6q
gtNIvli7Hanb94aBtr2uY3dfdmmzCeOMWncYl9vchHpX7fM+sS9uFKIZicS9o4V57zrWjzKlKyC3
8wAeEns+PvG9tJAt6aGHHKrtlbTt5sQKbERoPXlXjAx6XelFQ9DqpZ6r3/I0HVBeGt+UzJo9JhIw
XUUH6hZw3M62neygKliM/gxMsFM6vxmy+ElCuj658cwPt/ul3UyzaGeaHHW7BFgY66kRfpUvsZAi
uyXQesb3a+l9UUb+KgisHWuW8hAJEJRJZ2PKxXJcGnO4Tqs8OfYSjaHHLtTLFa8BChN4QTmdVTqC
QBDero4GtYG4P68XcRQmgsQ6hkEMi9gJys1AY0v9GN15bemuzcDleyRntAHEVwatiqkT/AaQSWGu
RDg528YO65WObTaUFpRay48vkEzwmkxARWLLx2luAG+DX1RtWL0PuyZLUSPVnXkkYfiazWq+FXkb
HEgO4xovoE9G0bWKQbhWU4b7vCzmC83WHXF63mkZUZdCOhf2Dp+x9rvdmPhgib2svJrFuUzwn3dz
jPIqihS9CWvhgfl216NVNCuv/alJeEh5jnp2J7/QrB2Guei+OxqnYMim/QwxrrmlyvtZIbXcJ5Eu
H5Uz0Wt9phnlieGFV6tcJMgmM3Q3YDSfFinGaIe1NmRvgxWo9zIXprHzMOaug7z8HndgOGVPIzJM
rDXt9CrTPmWZ47tHyIiPnndSrYNgSuru4tb+th27i4pdXGEQLTYBMhaUA5x7PLvK2YRlPR4cKqS8
RcNMjOXeNxqWSEY2cyx2pO4WA7z25OClpwY1KfahFlRXj+Qpi9xx1/ntFf2uRYirP5yq7gloT/xI
UPhS/uY4ZecYeEIWHkDw1Sw9OCYphK191uCJ6sqUBO60OlkhBKUwMKJviQtFzEmRv1aF0x6a17pQ
+lJ08kmgP9+PbvNQFRJshmPWK7wcUP6C8ppKYZ4amIjnMZoROaHQ6ZrCPSRSfc9YLT+NCAsrdYos
ORynqkacRoEymGlA8PzMwtAlp9pa4uR9U3JqdeEPV7v6WMii5DPgLUjyejyzUnMDiVM0QPtXvhCI
lT/1LtPtUW8YB7Qn2hzkRXn4lg8uPWNZfI4hCaMu6312A3a/JWKTz5KsBxAB2kOy3M7wwZFzsJS0
NnZ+6UIxPhkWz05tdiQzELT6MdviRaoUAoIdTmdHsJrMWjM8V775Iyu5U1ImsOzASSgZRvdI8we9
cIi+s52v70NksDFboc0g+ucBOeaBjpJk+yp3923DGmcMEpI8KlQ5ZvtDJ+VT1t7Fc0QYyNzQZCCQ
KkL3QI34YUD2OGjqXD1WGLTa28A+5oRiBv1YDSwR9rUEad5d3ZKeh2XDtQkaYhxm1oGdDwgQPmbQ
+JthFM7BUYnC9JNabDV8luAOgHRniuFscltvvcIjxLfxyMVafgxWlzL0n8FYC/ToftwUu06xOWj0
QvBbIGJkWIo7PSTRkSxSY9ELlhhmSq7fqV1xzYlTK2GbwyeVfFYjTX9l6s2sUBdJNqNuHYuDFQWv
TccSN0ry91K20bYiRXWCwl84olzFjdzjxLD38Ws+GN41zNQpMdgxKtr7dUvg6drrB71YB/N12OX5
rgUyiI483hLv9u4aZL5w/M9bxlbjJuFt2bWZerEGuFwAYYp1HaCX9ifeUoG+Ja8Pvo0Rb2o1+x1E
gDmt47n23QD/VemucD0dTFmlT2jjEjzAJqmJg3aI0i1mzSo/C2+R/Fk6vT5WEKQ3XRHYb8RSvERk
BsTlEJ0NRFx8hcS1RNtxjYr7ycy8Y55X8V060J4k5nz9/SOe1ENLeBiZmmNy0p0+SuUaa5ZS+ToV
4eG363MRmpOsk7UYytZ2gtOhRz4Hxmes7wkfJJpVtkdUmu/YBt6JzB5o0NGa/v6BTAdNnZceLFJ0
psxkiw27h9TKWw70kVsrPQOTfbNKsDR+UD9OVvnYOqgDW7ph1yIxQ+T5N5HuSLU9iwJSekTkkQMC
Fa9XW+waE2NFjUilDek3TK3WuGvf9GsYEvL+4vsCjZkzfasF25YQCTTSAJIFyabFmVN/BGwNyvgb
SzquR3ZZEfJXOnshOQPtF6XVtE15hZNoPwiEwfVHF99TWeIKtBYI2XT0RLAJyQbtjeJQJGqfeJ7k
QbWfbd0+M74i6cUB4j/m/rcRYCXM4KeuNnHky/i1ER1oOFhIvW1CsXS/1YP9DAt9yvMHffW1+2q1
TXrTRbNVJPl8co2jNOkc6HFG0O8QRrkkh3VveamxtE2Dfe8qkMOcgt2OicoEfMIxTsYAFYL1TvHc
DvW4T5p5WPdlsYAbmvMEs+smc05Ke1r+otz7jBpODIYfm1bbj1VSf6QKQa1hmxtSlJk5wbVZF7rZ
1KIiRjPbWT0bqDw7JZ0ZbMib2cQ9G8UeV8sDw/EzCJyL9rNPVZEaOKNKltJlqBRjCW0H65gtoYVC
G/d5BjogdKrrZGffM6QZc+WfQ7d8gVtwZW+6H22sQilfnMccggvtdw7HrYwPVUT8H/fqTLBOOvJU
lP3GyUfoOLW3kaUe1hynNxtFkZQZH3umzobgL8+opVWKTJiPzj4JMfUwLyt9Msz4ipNiuDjLDxuF
RWda4bPVfjHcKY4cJeegK/SlHtfoSNQDOi39UNsQYPGgEBHjpcxHsiVcSDS09Jn7BdjlOX4cBqu+
lJOo73//aMLio8jGewNOwK31kpyipdV7xx3NhzRp5LqekD6FnuEetfWOA9b6kQRZtW7NJrpj0Gxw
iq9HSyJMByx7zrx8nVkWFWFcB9klN21EHioo9sgrCEBQlYTTHGNPs8v0XGfjM99VdSdqK9obFkRB
NqlwofxJXyfTMACl8nF0Ipjvs8n2D0Q1EkW//F+yQMV9JYp6NwZ2feJAKVvfYNpgb5qI9yDmfAD2
ED+bGM3gzcTjhrh5tsrhB7lJ3br8rfqsieQyW1BLTTHvbLZ5wpir1ZTkV1X272J0xBbPxbrss6ep
IgTNbP15TcO6yTJ2eMTfQKfxk/ZKwuRuCnggPWsmGMpyH7Pe/WgnWOZ2CXdqLN7k3MWctNemqW7k
rx/LBEdNUeLW9yTWV4E/8pS3zqMswwy1HjesN5k9+od4CeJAimUbazAtklKY3x91Lr1Mh7DQgVKE
SvGk03bTo4kivtwvnwpdyjM6u6sY6jscnMHWSiE6TtZpjvmSJ8Nw73IyrFFVIoADLt3O2Ajscrqj
ZvkchgqZQzIQUZbINRa6Zgf/8h5hVLkJUJgRuQ3XLGz0Icii9ymmOlG2ptJCuDskVDQ6kfQHiYpX
kUGYUELJSY4xPDTD/WljKLriiYhRTXr7MAE/Qy1NQah+OTaa5w50mqyBY076RcMiZmF+cdvqY2wM
RZ/F8kix/yZulkNL36kRlgooJzsRw1oUnY0QT4MAqq4k2nX7tvxpuUc+7CvF3uJJnl/HNvrpYNst
aLB3yOBQiNqXhLJ1lRT6WU2tva2EsyRjAXoANAGnhNtuBlUBwYHnpRnfGj9eNwY9gE6DPX+XxFvh
GhtnDn6khN5xiUUNGU/VdCgF92tuk5tn9SgA05eyRdvIXeHmeJXGWP1q4cTsGju+k2TKrbK8v6Q1
WDdwqeDG2tLaF34P9d3vHroarUJo9J+9hNELn/HRoedGuwFHzGA0HzkdbhCeUWqVmVSZNVaP/bjk
qKW5VW9i48t1PMqF2WFmiRAO4HicXvu2yNexqHu8JySG+MqVhwgfCc/nCmIJJftoXyYL6GQ2RW8M
WbjRAWiybnx1TeiShR+fyYXcOjr5tKP4mCFxPKRufEYC4q4rnNsrt81PU+ReMIvIF1rNCXQVSiIx
JO4hskZv54w4r2Lg+57dP1k2I1ErZq4Q8g7y3+3eq4zxZax81LZT/5TGpnnwo2y49OEMTXJq15M3
SKgtoFNT1Z+05d/xtbnIyXiYxBDRyODE7itDb6rQQ2vhc3+I2BHHrOXWhCZ0SSvYLjPqxrgp19o7
EL3EuZWPcgffwIA6Zb+BWEnMsEWYG7xnuppOaKSMjWToyV2u+3UUO2qLTBQwaQLwZOzvU3L2Mmxn
m8am+gjtOuTb0zS8x8SQoHchbcVjApvAkVvpErV4EiNQmYbsKRa3dEgEkFr2piNzlKCFMZJOADhT
LdAXWTgSnO49RYS5jy1jWk/xIeVltvFtzKGFOnn7KNwmA54130HW4uZvMGzPrnPwqfLQ0yT1eSzK
Gzqw9fK/CbFx7w5XrhdsQXI6EP0q8ku8Um7jZ3/sT2FXInFrvtWuhe2l4YLSfpk+EUFI14jaOcJq
u0fSV2AnMDQ+HZIJg/jR/JTYBSenPuBnhPE22vkOrg954KX6VTTmlz1yQCaMNNbOkAWnKf4B5m84
ZoH4nghxQ5Ld7N2+EuuqkchNGGFbM91gAeZgZyqgagXKRQwz9j0xByA/ChDRI3lATV8ws1E5SYlW
s4uGIkHYWeC4rN3g4FmIygJvw5e52veD+tW57vjcKIyrdpof3Zh9VF1jeR9kdg/5qcf7wBwldjiI
ky6VZ8PBepcWYbwfU+9777T2mr3omoSLah+SBcRxEG8o+VfjpN5bkSfbuHZvg1ICvfS4MQTeZZcQ
Jz7lZEW8+pbtLWMYoiunrmERJAN8r/pR+QLvaDpCh7hg/Ldp0BgG0DxEmyEuKfj5LMAR2DCRqEUI
ytmacuQmgpaduv1zhRmNb1H8PhKKtsmcY5z5KJPSguiY8ltXIPYKRbYPae46u8MVhMFOJCPrQ7T5
ULF5WObsriRCDZc2Niu/i+mSMnJIkhhQcJvp+5lnKWEJUHrLRa/xzWmPiBoVfUwcJds4q+5k6gdg
4lprRaORUz9V227soh1l4wvyUH+fZN43OVH2tiK2aE/ux9FuDugqTR5y1Omhez+7fXJFyMi9Go9P
xauTvERFxIiQnjhvYr6CTGqPYTfvzJyDa4zbp3hRX8M9rDdmn3z4RbULHGVvVARicJTOT6eLPhLp
vmYKYYCM8cyFdRgci2DjmuM5s3lrW4I9QAMbcuVm33r4VnwrEf3P8oVm7stkl0hRT50BvungVdyL
pEb8BLFxcAxoGRGeNFPCg8MchIuYCyKGF3/IQ2ePmqs7EV6E/S9IGQIM5CnRM9kVIJIOng0WzOI8
QR9cYafDc15l7s5zy2Bveni+lM+WlEBvzLS9U1AyjheO0fKI8g7WPUpAD2/yprIZQFWWcbZz+G8m
3Q33UnEIscw+9j3ycxOL6kExo6OutpiO8SUfMCQiF0YEDb6g2Fq5zXP7OaHzmyEY7Hp0n5J2wgWf
JVPvqIyhO/XIqu1yXF4HKaD8pyA5e8YCNeBoK/pLWNu3NCKbzSS/Z2XM76ZtvUcEgOC/JDGqVPEt
iIKtiusHQ1rwJ90BcFxPeZWMx8RNxNo3ECz748GgJl3rjimbGK8uUPpd4VwnmecnB12DRXZ6Oaln
ZTjPUVE+ViW3dOyreBMOfY72bRWW8b5EbLxm0Omsuf+vcTAukiiEqlMBmWCu1W1IK8SI7bmMiuZs
h8X9PGagQON4q+3qOe0506YsoOM3usX80YfboAbEYXZTvScshlFdCIzbt5eZ7cBrD199qETbvOIc
HGd2Wqb/Ximx6Vs4GGlCi4AnDjFhQFaneWlpHN1u8vdWnyNoF7Al++axaXqMaWBOUN/b3ywrMkgm
N7Kzsqc34ph3tFd6OzI+7d3wOU4JFm1MEKsBk4PYnD7Ypdlrss9VG7x5YpxXlWV9c9v2gfDKB8OV
dxV0PUqCYXnvL21p3xuNi7Q3yg6Cb0E4IIf3xDPZG1ylOrrwOaKXjLuNJLEzz+Eu5t43TzLywPr0
OIbcrikwNi/uH10qdiohZnHp5HOPCJIQ/JpJJk5wHWLZHmyEMlxsgLnK6VXzD9fj5HZnrsIEMSHN
uiMf666cbiVxSdsyGU+mhXvJ8TlPcic1rt6ICKAwq+04CbTA0nEvvZEbWxwy8wq4w4bZgnVwk+E+
inDkj363AbSNJegauGukE9XaQB8OFyu4ZiIbTkEVMYQp9FpBaFnHGJY7v74wV4Je3WTEYRQnE+Pt
PgjRCte4MKckuyRhc3A64j0mgxpxCl6KNCs2bRTdBZ3XXySefCcuyUFjZYWpGP1f3qW7kuTMwWfI
EFtMAIe2VCtG3kinS3GD6rGZhurenIHVmRQiOD2he+XEMgtGs9ojdLNkZoqL64m90EhaaeiCdbDG
xVu6iuz0CMxLgDbmW1dkOOxSIjhK+9RO+bEnmlQxfVjpYvKOHZPsvBz5QjJOOglz5XkmAet+j7HP
6u+qFpdSydpp00DSXaPZDZhBCn+41gOKQtbdxpo/l1oTstueqcWK1d0hGKZ3Gc76PFFLh6KuHoKe
r1+HBLtJm92kwOSivgYTjIhiJnreN5wHY843Q89CQnURMm09jKAMWRZNBfVnkDkk+ynhLAIOvg+5
d2hRp26ykiAopJbYW5m/my0Ljs7bzgvyFqfHtpqJLhE+DkXTtbYtgYbQBZ18B5YAj273M6VxuwQt
0HpDH4POKgn+mEHMQuGnNMfZUrYEvekfPmejpm3Qg3FUCT4/0yuWzTYn5Aj6Ji1Kctgyep8liis1
wGhhEsiSDnTBayTyzwI5yi7PCSy0ahkT9jn/wh0L98xxpk3eAJLPAlAdRtzKq1blYw0T4wV5EYz/
QWwYmcib1aEFJ/293aaugDg4gZNsmYZ9y7B+oFDe1Qw4iXRW2Xr0yQlka3HXVpzPxBMSBZsjucKT
cU/dCgkCg6LdgygwX8e8xQ5YlQA2sRwFLnqjvg+pbKo7MiJ/GJJP2fBswmqzV2rJ1cijg1ZAJgdE
StjqKK657JioNWsgVuYmD2BJR0hO6aTxPDZPls+iM0Mze0gN443HKgzuRIWzAW/lFgJ2ezVf8jJi
Xk5lQhDeuqujaesOEkonfbCHOQcTHG441g7/wt6ZLbeNpV32VeoFkIF5uOkLggRnUtQs3SAkW8IM
HAwH09P/C67qysrsqo7K+z8iQ5G2bFkigYNv2Hvt2H6QsmBuPCZXIn1X7gSDtGaBSuFhoWSw3xFJ
rmU6BMCkUGCN5V6wilhpNZepCjZOk/GGiPuVEk9gGlvna1D1A+srxK88YFaMpL3E/QSF0+C91De9
Yn7iI/qAqn3T3e59MJgQSAZPeK2aRcp9mqc+vmjefa7Wxik3eRATHfFuuvoh0cT4xvhm3SytsCDm
8zGL74qiISg8MpoDaMx6h/U0Xgu2mvc2IOCk52did2Jdmmy2HkGebtxsfjKohnYiWl7GEfu35dXz
0aSNWOm9gp956pR7BXQf/uSNoJTbs4lx905bbfPSGM5TGY/nX//3i5Qgm+5dIUhq9/snIx1Puje0
aPiLzrmQT+wCHFKOvTl/2ZS9hzSpim0ooQqbYxfdmrjHU64P4FYH+Eul82pZXX/s6OICgpTtldam
6b6qaI5aV5X30dj29+TZ4GzBjtNEj0PidDCRN31q6QEWAJy7GOfUnduwDdO7/iWttEPUuLSCC97H
ywcVv8rsksODs4hNAu/vBCaqwsaA1Qd7TQTLd2/Eo8rsk8qDSK+dWbTF1jGH+OrqOwOn13Vs0wi7
eXfuCG+/Fo56EsPUnIzI+uzmgUAuVQbg8TZOiJKpn4cg9Ix4rbNQLmf0hR3bV+nkHPNav/Fy7gWm
5RsGNecKBkJZ4VC38HtYjcEBiQeZ6Ua5772UtJWhsAEkzHg+cuNS4RW/YTQ+C7Y9kMP0B7tgj8Wb
wBCDfRFvRffJTnCvlOD17Pw9xQa+tcYsX0mrUHxkeJu2iIkTZ7e+ySaKuCyX8GyzV4UtjQvogleG
aTRQnh9Y9UmlIEVwqjeWAvKix4a4ZKuD+gOrrIdduE+FekgV8nCEoeLh7QBNNvHWqtC5Zbqz16QU
q1JGw5bZQaJWzgVHXFemzzPZsyvLqGTQq/1NAaq7jsUSiiRKv+2OlkGCjugV8hvBwAnD2GqRic07
1S5ArZ9STQ5bYzD7HStVxBEiFmxZyvmukWhTo+Ji2oMFoHtKCaOTr6Q93ddZ327Zsp1hvqXQjnHh
TYIALi/vD+HHhNk3KEKEFlMHTaOOCCmtPOPRMWZxFP1eddOHaNDGDcctnCSpVXTXC7RhkAFpdY9d
0T9kVtdSNyI/LXv2mZHkpnR5zZVBsDXQs2xt5ugO59JkoyCV6hTNOKyRarKYSE7UqeF1dKCPG8yP
goJsYghiuOSrD+yl+X1J59k7yktfTOWun9XrWKjsre2JBtLBAU/4GJ1RfjGY1yG9Gmd/RmiYOcoz
23+atwUyOFXNus7BSBfl0XJqTjWGaWpCLl9qbQVt/8oGc7Um2sXHckL848i75ibyTotS8hij8gc6
QravTM8md/bbmBVVovPc1xU6jgQjKVFjyCp6Aq8yTkqG3XhuhxmVmKaloJBNGivGRiudqOWlzdeg
rTDd7VC11hn6CXW0N06m4QFfPrTNJLYZmFIiD3AFVQmbLmzYt46As8OctHvK/5Y5LO1tbrBO9qJ3
yNOpryc4a/S8Odvte2aE4jNyQkA5zaUeG4t4FfmKgADCXk+2j2e9gApjNWBkn51GGm1Os0/QT2YG
LXSJ89C/JRFTkM6brizBAuAkAjJBIalldNJGMTtEUXtogdIdFigPdK5uO2VAs+iUV1V4nkhdehj6
8NuZ7G3KVHrlGZkNfw8zbeJ8tnW3VEJqG5THiubLbkeQTnMtgzZm7qkn7KnaufRtBZyc2vTc/EkU
tB1lmBGfEcCBtor0gXB4kyoCjkWfzvdzWcybsCsC1QuB+aboeupshsudIHkrTNrBuuKXUyM5KZka
ZyOFgu5SWhclmQwcw0yELGYCIxuuzKzeVVN9k30L8TKsf3iVB/cXkoBudw8DpL811KEXRVjIN7Dz
8bJuFJxVvLTppsqQgxJ057uEuqxMyGoPiToAZ2BC7vNbzE6bdMkqj+Re1Z6x3SlUYvNPp8EmFNlg
dQvNurRN/gCKgkk9LO0pL6MNA/qVQjXtZ6Nxl6L4HRrnddZfNTP5tIclNkjEDADY26z0xrs4KesD
1gJIttsWlGp71gVPGLOvipUoC3aizQuOQnLqmIxd0eW/2jPbiSqJT2ls7EMPx9c4eV+Sdm6l4mCs
k/g5c95dx6VvK+33HuJtkCRk+ZlKwCk5b9iIwlCzN720tyRun0ZTP5Vdvq7nZptNwzkx4xf4bt6q
kXyThFu3a3hhnIlDZDJCCY9RN1trKLHvFXMa4smuLn6crmgQGJQEWcL5g/u2R0ykF/OFTD4m6Hz5
toWgEuKPUJsGrDeRgIIhKh3CLqvadctSFiAMGLRI2enYzFe9QsCOWz/b3pMtrBNBIZHUGWb1gEBI
CVkD13nM43hLNIHuG6pjM0RQ92XUHgvHesln95i3wO+qwi9ViY5eOSb1fF8N7nlZCCUmmi7FLpi1
OWINoPNNt7WXMEsAhGjQ6ROjXustshlHjd4TDQeat7U1ckgTc00A+bCiKzqOGRtmNmHpPG1Ate0n
SGkMr6LPBCJcqaBlVcb24o2nPLfhNKsMRXtXeUxVZGbVuAxXJnzH5ejtUxnuGpCxqSFZxI3nBB0J
m7eQesv40en3eVGcO02chBlTQF5dvn5sNFstJw7XscAyAmhAXHPR0QnFU7HPHTgb6dxTExIAXkmN
3R9zTy/lX3ZzknfHRW8DigzdRg6cB9survA3cHYnYQDrndZUvXA/mWbYktvaYMEN9tx6ntty8MWH
oYYG0n6oaqHREmKEmFh31HO+7DOrtmOjRYdN0AetsbprZ/ppnol7T9pBtnBV1ZLMlbS/9ml9Nzjx
k6qbTI9ZzJiDAv+vuOmdINs1ik593vJUHm/EH+KSTOwGuS857TB2V00X7TMiplvyDEmkdreuXl2F
xC6LTu89qfv00sHrPs4SS3dujs1J0cJ3lM7NEfzVkb1L+Sj5brZTVKfruYMppeEzR/vcnEDqSnyo
yT2nPZugxn4uK3c+GDNuoASt9Wwbn4WR6EHSmU8cEfWBACl6I8l3XYIYdKz8PCP98HlMLVvLIVIf
JasNc4xosBI6/2In2ATz6oKqdM3yOGtsKOUYRAUF6RSNn8h32TMQV7MuRF1Sr6xDuFOgUH2AFWWg
6uCsIqQvfou42n4x3DHaGeNQHYypZ+6YDMwZ8voJXlqyFb2WPXUxfN+WZ0PdIpmDNoUYwWmTnWq4
hFLUQHiT5JAtrD4nm1q0HpmyALJ0X6+nbD11WEBx5V/M8Qu8pfmgFWw1hT0fuojllTba9nr0sLO4
LqNcC/kk1O9z143JxWO5MenpPTmb1jpMiE1AdsRgbkCkUF2RPMET6lP90zVJi69V9c6LQPh3IU6/
srk29H1HsgEggzBdaFPGXnUSVDo9uCbKGnkhuXPoe5ujWh6GtG9OOQsJRovJPiQ0hsZYIaFBPrKq
Vu5kKvZ21Qw7dZht1HrJChe5dld4qFENXhUxRZ8iyzliICTize/ODmHpMky3TtU9aEgPj01EcyhY
uaf4XXfofJA5Fv3I8EFogZ3NCP/LJfTX7vIDY1Z1oMg2y9bdlA73nYIn55D25sCMjdBrkB0tng8k
TOV3WhQHRNwp92byOcbuD8dM9hVTL1a81QMIua0Jy9vsB7gsMEV2keaea0C2BJsGaCPomSKEL6q2
H3ggsbR+amzGSOJULn1/s51q+9ir8yfYz+d+RtCWAyWt7hULXQEqAZjuMYPViW2Hk+CjYeYVmCVw
HCOO9rJ+IfODoZgDyiN0nHvgEttf6tQxMSEKY1DdmEn+Uafa3tRa4OJFua/6qSCZT//SBVD/ShBy
Y2sgea2ij/d91vtTgj/G6ToOEVFsq9EzrhWmcHeEEiZ09gmWw4VHIke0lXCNaKya7ykTdKQxuMAO
xGKWAnOZ650CWmJrWxZZh2ozBqHxKfLJ2Vk0kPAbOgpC9AxPVsoNp8nC74wpeo36/sXCfDvKbLx3
0mRT5V6yZYlL6Q1edqNqKSt+CuvKMdw7kIqOLxgH7yvSJnHABnmmzw/o0+ghbfGzwF6+UyRBJaSN
4nziEYqNdv+/2vv/RnuvqZquO+b/12q6/srj5F/197//pX+4TR2U9t6isHdhE/xdaf93Db5jL5ZS
EpgdzdMNF8/a70luLpZSZ1Hua55mqraONbP9hwbf/Y2xC39LtVHO8xX1v+I21dU/e7BVpreYLk3N
NkxE+O6fPM5JST/L91dDFWiPXg++P/U+BjUhynAOxdkcnwqreWhrBUSEhu0uTRBohpLmKTVygP3j
8AjmtFyja1KCRgm7FQ3mcCljBxZLWDZbJGx3k4nw0Bpk+0QI4dcgnPZJS5pHdyh8btfork0tZDZQ
dT1F3utNQzXBXIc4nrUcb4NdsoPJbdbwYX4WeXlCd8Im39DDfYNlb+VU18KYgVfOzJFpOdO69659
AV9XqwdngRfQE5mrJm+ZA+OW9IbJWINz9Wvog+vSbHFKtdbnLAkB43p46ihXP1v9CNgazGj7ggkc
xohJYThHpLFtYIrQK4cg5QG6yLh9w3lhnnQqniypIUjQcVf5QslgUebKF1pF9MAGHDvqymmjomeL
802sNz9KACoRvJG13Rvr0qmrq1u8pbb9isnS8DWyoFYkYzPAo98Ka01bD6I7qSUyJxS2/ASxEeTV
+Aqnru+n/Sim0h/t6AMLMVgcQ598j2VE/ckqd0k+buSqaKg0eoQ2qzwGetJGabFJC28VR7Q6LWh/
xKbFkixGEFoGA4FHcTK6WPWU2Dh6OkgxCygP0zpsCJLlPDIzO2jd6xiTVN8Xw0MXz0fDgvjt2guK
je4Y7nbq+lAIKUAiechB8qxSqRdbTZ2MwDWmErU9j+KwlFiQkKuhaM9I5VBHedK89sK+a4ay5bmr
CcTDligQnRFqzkY/0QlQR1h1aKPoLmqKZzWxHm1aqg0GkjaIvKvHbjFCDHKO3UE96zGNsxe1e4c9
7IuI54NuNPZhEva0ZlbXAVtMXkaNxXwW3ZBLhS/ewLuRl35MzfRYk+rFO9IcGJaVG9lAoubOao8d
ySCoU5BmLypvOSPagDp1LiZ23TWpU+wuFqCeK+8NoxsoBeKnboi9gNV4vhWgyc+mlNuoHMw10BSA
P2GPazIPb0ySEPxPiLZtLTv875H+F450Ttr/bKlafxQf5d8+yp9/g8b0b452/vI/jnb9N2+hQ2iO
yS4Gyc/vIAH1N45v4r+xNjmmTSL470e7+hufcXQXHxXeIZL3fj/a1d8WsIDnWaplMxE3zL9ytC95
o3+ga0Azh2UAv8LWTOwafwYJiAZ3gFlq5kZLk2/p4JlsGGrZ3mMa0uWoKHcpVvDqKSFCIP0mZvsN
EtxWeu+cDbgLcXyH8fyc0a+LxAqYFmzS05yi2xksf6SsikLUzANgU52TjzUz9dY2nZsdWx6PtaGZ
C7B5vi3dwMYcGJL17hFbmKfNzqzzfWYbNxuDhGUb2wEPsxlqiE6YoUSfI7PvSbAPzmto0OJhHkMS
ug3fpFXLCsBL3edMcgB6vrSYGebaAaPpJcBlj5bjpAnzUprjszBMX3TlHZiDjZgWFw1ht+RMTjpO
2Al1ghuawM+iXTMgzQiBLzoxWZit1ezmcEB7FuW3LnJQWVL9J1b/zqL5UXWb19RcXJ+qiR/d3mNm
2rhF90Mh6bcWxQmHwN/jceFvEDHzbzAMGlfE//tGok/xDC4orpzFRfcvRIgJvUpL5JO5WTqMqLSR
XRUn1AxXgJZXp1FaOCOZn83ORpHQc3h3/uXy/zffgPnnGsGi2GCSodoQKYietf6U/J3UsOQ8PQk3
CuRnIfB7ySYYVZxA/YRXNov1qxkyw5OshdN6fu7LBNuVZhGRaBvQVVdfk9E1AXN/mxRFIwkcjUo3
rObTmDfEQmJjst1I2auINoq5JR7Hyos1MXZMZgnS47nACHIwSIIaYaFWVYjazTOOTC9JiHdCdSNb
/QcTawzZ43yTarKd20Tzuf9e8LscQyYbbiqPZc3DoqpFdPzrh+l/DCf+A2blsSr478+QlT/8kf/4
hZY45X8CW9r/8+uLcAEtycJ/+MXm1zl4k1/NdP/Vyrz71wzi//aTf/v6r05Tw3K5Fv7zUbr7aKaP
8uMPh+jf/84/i2OL8pfRqcuRZ1Pp/l+DqmMSgGzYqqrxT/yqgf95ghocrp6hg2JRdcc1KK5+P0Gd
32zDU/kUx7JnONZfOUA1x/3zha+hA8dvaaFBxxHrGH/yp2YahCQi2cotNrwnMYKQAFeput3wWCUK
Mi+CnbZDMzfven5gCK9z9YLtwFLzSUDlcHHILDSYZYUWNv+ufhr105yQN5Pl5PS6LcN5VzlR/DPi
SrvTlI0w3it7U+ivoSc13Ewkfjfkiu0iJ3pUJ4q13gEEn3hVd6dN4N9aJrVzRSQqsMNtA40fXyqi
d3psILYOWxrpsonSBviOtYEFB9rSvlNNhL9xpaEFYGhlz2jUW0qades5xWYYXaIvFOPSyi/FQ/Qn
rBKHluwITF62gboNisseCXNnwK4DX0Ka1djWEkhotx9IGTa1Wc1nWMb3shvUg6iW/UjF2g89PVEm
9qvCV3/pGhLNkToxhtPKK6LZys9ZWaz1zBsPyBueW6YUIyzeoiHtQn/M4eiu3a57HByoyXU9s8dH
NmFFnNplY9+F7A7q+hrWpOnCNLnq9jo2DKZJ3QchflhsY0xKDmD9rEL7Otdt4JWZE/A1vs0phB5M
9lhbEwmlJh4Kn/JsJUhzZZy9gJgDzayYRMjPaJXHg2JY85aVJNAMojp779VLxgNIeWQ4pAsUuCID
TxDYhPf/VaNFSXP9JIcefQFKcl6rumN+pVHQ67zu2Ysded6GwhDnopkSTGYaRLiETJAnGBecl3nt
jEHDMGdUkvcJnh32IpIRvKuGKPJgEk0WpmjZ+bdx+PH8TEcgnq028GCPlB+Fou85TE/jpE5omqhI
l9j5KNQeE2IjwvYTCfxLRcLYnug3UJ6STxLJ5KjA2dpF/oQ6gsAAISj4S2iFLqND/L76DBtPpsoN
6o211TGlusyebHfexU6CdHiYjo6eXCPPZhfesA00szfb8iBfxs2RGfhPAphImpHNT/ObsTyelGll
ZSoaNkfdTA3WqYhID4YcSDT1CPE8/H3f9A6a211Tp/7oEwjfibfP53Q+SEbDwGh3/ML01QWm7wk9
W2Go+S555wZefgUjXKnjJxfpulUYT4dZeWBDawLwry+K0YCZs+V2yvtVbCz7OtXEay1vuWjgJM7K
eiRY8WZG6IFD88fQ5X1gKpABCf7bCOQJDaQZtDThRBqSGbBBwnhAcMEI+zIf5qchsdgYzrRtUXl1
pRUTSenuy5Hbqc/fSdPJDqhOqclUbri2Se9So2Pkptg3r2r83nK/8zA543VgVzZ2m5yzhIAyrfDt
usGbqq5GcPInTUMYH2bi21wabbOIv3Izbp+YS7AaogmHd9lskbfWS+TscEEQA7Cvc8LAkVh000Y+
GpYCwmU2MRQvXf609PvN0vnrqniI8idXU8V5UB1SWuSHIG37LsQEPi3tiVwalYyORaFzmZYWZl6a
mXhpayz6G5RK+tleWh65ND89XZC5tEM0pPft0iA1S6sE1bkLWrqnUOnKXdSXNFSVpEKgxTKWZqtf
2q4aE8PGpLw91AaM1aU5g1NFrPkA+Zi2DWLcDb/DQ1bkL4VFdFWiIViXs2ofvEk9lEOUvoi+24cZ
6n/Ps9XzAJzwPFr6V1Td9dwWQWIqklGp8whq67mFl63roj5EjmVyf9B86ksbOi8Nab+0pqFWqFth
yktfOPJU8KOQFyAII5gQNgxIzreqqyE37SyDTZKHAEGybbMiAV/WQ+xXV8Tz4U0lyg1bTsPD7zpq
6rFppgcvj+SxLe/cLnYCrDbxUS7td7404i4dubu05vHSpGt06/HStg/iLrLq2WfSvUBIae0Tenyw
20SYLm2/XAYAesyev4Ioj4xazH5nfepm/oiK+tUeM3XbtzFj8lJ/qC9yWLxLKuqYwjJfB5ndI9CP
fbVFu9mZ2AlU75U8mR8GmOdGIECMYhAglS0RLiqxn0wIgtTYAULV1J8dzwK/RTytz/ODXi7/8NJr
OCkEpxB2DrutgxteKliQPkviz4xoDp8B9LJmc79T+x2EBpHYOIRJYVcDjPpiW05ILVwW7pxyYsOj
kJA0uFZQoJlqTWSVT0gQFHobXw7iu0nld4/iwhd7QUqh7yXFW1F7D2USAfKxZl8vm5yBEfIl5u43
jqZ2A9Wb19f6tgoUZrYavRKS+QDdo9k3o/UUOcQVcxw/8MSr1mSl+9PF6KK3pInWoyrsICf4q2xV
sJHea4mxCTF357c4kHHQMrWtLA438eGq1YulaB9CMFQPLRN+1RInf2IUf1dKZck72FZVwvVPaA9z
9fqh1Y5DXJyc/tVMTOLaaF76XN9ENQwGZwGPys75JqEhRwkLGyBt6lu02N+iBdscl6QW6uhdlGhE
oK2lWA20/p37mJ2MMo48E3k/FLYn23EAGQkWukn7ZzUHg2mVt8KSpj8TYLzOUe+1DQj+3vD4rRZB
l5V7vMtc7BF2NORPzQuTa80eP+qhRRGDvCPQ2pBQTNFfUZMlAWcn2fJK+cqJpgeu5uRBhpaikcSq
6WA60DWyzopBNPu9mk1rE8vtGm0VrE2tQFXmuyW7vQSQcZqUtxo+LTFh3TaJv8IGQgOkrkOS8uTv
BgUfjlldlaHufGJl8RW0ZDHJsYPIjLLT1RGYawjDCEDEeWq4R4LqL3Fc4AzIma/1aFPXPdFLK3wt
l6gnyAexXKppOdJAYKRD7/xS1O2MfkE4iPgt9Tpu6/EGJ8w65eG8zrnpuyg/dUlJ8ufk3UwhPsO0
ksty28J1FPulG99wb4fEQU4p5wFP30r5olisXGjoEnbCpmhArVKgHVu7NK56O94ZrYhxTIaRX7G9
jK0v08XcXDMuxFtU5UGZto+NdLM9VTXzQLdnzOimB4RPrKZlBWRFjWFbGO1ZTbpbZ2uQUwpF24WV
YQWKQ9hS7zzE44MT4Q8FM8eHXnlwPFB9St78VLDS+qPr3rfuK9BBhasMYrGRhd9wLNhXYyvy4q9m
mOdAFNYePcU1NDPn2Uk/FDlibUNnPVXojaRDUOqEqnLWuXVj52SHosfvmxLO7rAeBmiwT3s+72b5
bszY+MK4GYHvlWi/APSGA8XRUjWMRoZZCCbtGk/qOombFWpp7HPFgfnDxGrYfTJFqPkM2nD68uKF
cX6fTu5Tnt+At7OQDCFW/PqQU1zjQGFWENmfhL4mfiHLZD3xXFFKjBETIePGa5ywLcq/4pzLpnKF
DrTFbc91KDb1JAmX8/iBRpao8SSnI5lOm9LKxN7APMYWfYai0kdrxFPpGuhWddYhxCLmeqZEjvcR
ko6O2ANLr54rZXqEn0yLHVvfqldM/rLuJGE0JeRl0tdRQbbEQoyUhhkzxIUW1s65eGRcalv12WtP
oRjdRRG5i0AnrBNyJbeqnb8lQ94c3Yjnfx4r3VqkZrLtEI2uvNoK7zqVjL5UybeeYRJoyNZ4B12r
OJrhgNG8bOa9h/w7GPMQ57Aubol5U5ufTahUx7Fv8lO/fCD8JHS0NhiSON9PUaShQxKIqd2GBh+Q
h9SMeCNNNIqVq70RcJW8tYl6C8mJBoWP0EMNlQx/OOV3oqXzjbQvZgBKPO/JS/OzydO2tZbd6SWd
SJUbKndQXPrljPMrs8CU1BznvjAIBIszznsHH2ZakPUzuIWODJP7WmZOtoUdpFKMxtkpRD3j5x1K
px612j1k7pc6d17zYp4e6xiHmVT80YLq1aNeRvtQkP8gW4IaxILn1sQFRfpNgqM+1oVOcaOon3qO
M2dWCSxVO1U5V46jciK4u1H2qg+0AEa3TJojudoJi/p+fPbG8bGJy50JduRRzdXkMpdEDQzIi2O3
jXkW9ETY2SSJF2SKXKQkX3B2lfe58u5KK9TvrFTOQWwyKepjbWf2bQFfSYP7wRQyWEwFXMXWz9yu
3L2tc7ZUgzgD4YYAWTX0hBaKSlKX7mLXhnWjC3sTY1tilFNBdBhcAylvdq8re0rNjEBofJuaUPSN
nGHrazzJ4B87YjfkOllKZrchgDcKuo6SNLN+XX5ih6x/xiwZ5o/YFzCQitaqfwBQ5E94zTOdCJRx
LrG9bI3mfh4JGtAN4mctc3g00QpsId5Q3KgI3BOv9FhTxB5aVmQXLfaJTKtccnbx9eMGf8l71bto
tbcDfmgFTtPelMi+Nu1q6TGvpRIdcjF75KfHxlmfIQOYDuoKEpLvveVDMtTsZKqfurDCdeO45UlP
K2cVuazEWyZeNlrwU6Qd0zyLn7VEA2+QJdbe6tPipYc0UgrvqPYQ+T08avgEumg35vhMOc5L38IX
FDjtbN+iSKX1t7fYENzbSMgda6U7I0fS246zuR1TZ6J2dtdhqEHdT6oPFQjbObMH4tF746HLi9JP
IgOTPdfGtqw1oAoZyn6ZKURS5upH53AMGvRJ6HjCzayP/RFMYLqzMHM1GQecZXgdaNOqBwg0B6So
0521tvpWO8or1azzsyVMQwErsUK+y4h4EDo6BB4GI6PodYIEeiPQdm0Ifi99QR7vYYQLBZ6DRZha
Ln59BbRhTzz9u0efJ0bL+fQqa2nTZ6LGqrjc1Iqi3CqJH7gZyVjM7cfCnsf72n0qtYMnvfFSuWQJ
kcuNO5wC9TIMN5fowvdUSeAwtNg9Es170fPhFsWm+LII0QRz7b7GdkTQq4nYI86JfnYoMDyUYAEZ
yuLci84JCsabi5eNtAcIs3AJiDngOaFeYupM26hvWW8qezFKmBKtG5B07vC4UIs1anCNG6h5joVi
vmF6gf+hHnhk2whqqm4dEg91z2TnCEqLtBwxuwBQyMzNgIBR8U7JHXdUfJf2Ro/Ed+Vs1YJMno5T
6NEhVAAhBnCNtBFfBXurH3qs7qYq137iIKT4U4gMCZmUQJXrN4qdCMiUyfQcKR2eDcPUNiNOquWx
IHYh39Iq15NTp0YO7zMC0ciW66SwK16wENAMFQDzrspgAF68yKhp4J2F0X2p1PfVeLNmI/42wGzU
X3mfma9mW46BW405z+aKYUbWtddOyYO56Sb4Y9jPywIThXBn0BOEtF1ZqmaraU5zskemN92KL9Fc
pttwTHsg8VYwcoyd7CiDiTCgcSia6EmyT4Olkr31ZaltDXZqW5wJZEfqfYktt3NWQ2jW5CY7+ZHA
0e862lL1Dc9IgGmBLVuhw/d2U47JesgmbUclP2yJQuAVidCoDn7hdNkJ3pSLRSZdKvMHxgbx/UxR
iLaTAhgKzqbJFAOHJ+kaXhNyaBMbp8bEfoeGSIMG/y3EFogqjpEuQE5cQcYkzNWomwj+JLlB9VSO
+8qLLt3INI5K5pTrpCB6LeehiwvfdMHfmeW4kPvrbNcmSnxnOMVRFPEzkb0gi/UcwzyujdCtqaNd
50RyWoNelZhrUefIgZDK+qmtGNes3/F6WXcNqtKTath37aSIu4Exmz/MnrGTgz6tVLAJW8o3dF+S
EcKAB+YyEODUFWm9c2fd21iNDOG1jOm2Dkv2npOhPGWd+oQdBBeSanQbYWGuMrKp27mFF+86KvtV
xBDzCPNgZAyAy1YxCLTVqqOFvwroZ0GxiFa7cmxzK3OzXdfMEPwBGeSF7QjJpi75QW0tLKY+Kvm/
GLGPClLHDT4YjwdMCj2pcU9QZdcitHIe9CiLugTcAHPMbSGT7kkBd1lH4+schulzXaII7Qpp7Ruz
RWpY2eOuRqRVtem8cVOFaWBrB+kULvucsKT+8InPBrBsmdWmkpdY11/izMBLER9pnruLh3eb+VFc
EnRoavdt/Qb+QfeHxC43AiPh8deHZvm/ubKwT2Bz2RpvGiyLc8zEhoFqNfAU4kIA8voQ47yQEXMT
1wFphitsVeoMFI1oirEhsGYRgu+m72LN57KQK9Vo1QDbixcgid9L1ysZn6TpAVw4rbZjd7sGmegE
2eowgc7gm+y9g5GqPxXPBgok1RcAMxM/WSJoLd2HvE8O4zxqV2mgQtKj2XdHl5kVniGYc3Z3Z+bd
QP2GuZObZ1+35g+3jqY7AVTKL3E/B1OrVQGOnepioKgzHjLTkUcFGQKJTvkp7LwXyT6wErjXmw6L
U6O2xklI/WhOVnIslWIJfeENFAOJ2LrTkqIyddlmsXN16s+OlVwBuOE4qRxMqQ/hmjH0qlwCUT3D
/gwZriDzE8nayo097iF9b9i9c0xrhT9Fue4jfcW3VbTvelf3AUQkG6rC8Bmhm95W5Yh1TNG27NSw
TtS0XAPwyr2+XDVeWqvPTNFEjucgs9lO2grQLUIx0EsMmF40u3vBnevP5Afm2EsJmuydbdnGLjRs
wn/yBv0ZvjPfVCd1YwA5WaFNeNci8TmTUgmTybi32HhA0cup2J1DJrsxqHNOrKptGEd5bDzbJTvE
LoksnIA4DF3VnQr3ARb0OiQf3tbs8Ir1sD+YHo1Y3Jd1kJk1Thurpjypq+nUx/TITdeqKxx1gDMj
DJw8O2ZGJjIOVuqqbmqbLqO6+x/qzmRJbmTbrr9yTQPNUAZ3wNGYTBpE32REZJ9JTmBJJgk4+r77
ei2w6r1Xt14jXZMmd5LGMharmJERjuP77L12SP/Uo+/laO5VfaMdsL9FvNP5idHtV6PnDK6+h5E3
bhxWkxe0U5gU6gC1MEMWLob9pK2vCnHgMi3l6Z8h8OhDbpGZ1CCTEpN2sNDJ550MAwfn796f059h
rLPb1BvdXoVjvjd8NT5bGL1Lur6fKmd4Rs7LnyZ6ml3qZbEfGj3OTybmTJZP7hwyPUVkZWiXpNub
QsiNmY3yKxcImG7Rp8x+US4S96FkZ78RvRTb1ucfAaz425b9OW8nmt/7MKgOAeaQL+387o+DdQmX
vzLEBu0n0cuvL3IAAnPOwIM9hDG5SDFQMj0NDM7ErFr0lIn6N6Nr78qUVE6CtLGCd5dtRnLiJ6cv
3bVsuY7zFtmyDhg2pdsl1yyAzCvNqzGnyc1aBulfv2rxrtp1ER7c2Lkm1J+enYm+H8+Z3T2Nr6/+
RKVVxULkyflG30rLJTPs7hnR1yk9Z7QE295bWoYCvlWRX5KpYI8zcAUa8zfgnc0dOmnDorV6ng0D
EIWvX9y5Mm8B+A5AhrvYdayXbH6c2OxcyWoYKydOGlRu+Ht8d/EuF0tLbDIHx9QLsF6R8dxZLp6g
gel40DzxxHSmZYoorFXcprwwOH6dO5dOkPuwH711YMpD0dXFCWVIrCil46LmfKWXrHwA/vgNr+1w
M2P6jtPh7PZucou6sr62fe2tOiwDB0jR5Z43TLmNhPtsxZiunUk65I4KSpMmTe+WZZBQGefjSF3h
yhh8/33OxVd6fTX0dVKHne3eQSt5m3UeMYi4BzxQPyYjDx/sITh2Bbghf+jDU5aVwEsIPLCxsNvq
kFrJk7V4c399GejDWbVJKra4ZM/JyCwYRslnm8HCnq3h5niVQRYv2U35XP+MdXkCC/TU5O4LenZ/
jYpWHRB0p6NIsFjBNdgylnKk2FTzdka16bFD3/wRqBMQvfQqy/Rc2hASsD9UK3LaHteAdy/09Rnb
Mf1wmJTPdsT4xPVi2+JeuSsM0g9tT7+sXadHimeJ/w+xcYjtdgmSZuPapD1aDTEmJINEAOJIsu4q
jutyLNhfqYaRyOEdVOrmgZrH4DZ38btQcbQU660yw+Ih15VkeacJHgIj25WmWBr2Lp47Mtd36mLL
r7aRDHs3MZ8DPdmPKTl8GMeTc2fUeJAnJ2Y7aRrIOONIRMBu4yPfM8+fvsZQFzaruE0FZebwwPOw
3MEKJ1qdjdMjtNxgF7KKq9C61pZqB7jvxqthZ8YhItxMnQZMllYOeovk3h2juIS+6c8fcrqbnZKH
ZF5dq/xh5vn16jH8E3sqbs5ITbeVNK9Yz4utHZJ21tJoNhCKs+PQ9cwgg8AOYTyaRY4ZpBQGvAP6
nTQ7RewUR6sjj25Klgc+XEXH8JKTY3bdLiA8REKWRg9wTtOOg/tqhqb1oDtnQyC/W9OMFL4UA6Of
R7GCBqCD4J1Hl1rIe89zYNN1yeJpjINjkFdbdgI7yrJ4f/vFV7zJlGYWFKQnPipxadLEXvQgbANC
sOh9JJ0qMq4woPdUPAF7q+qJZomJk8AqJOAWDSA5phhy8m5lZpOxmzyK5Wspr4aiatjgQbrn6pTu
yHJ9+s3OSNLwuRblxrKrEua+bTxxtaD73NmxC6hoXuA9TX3YwFGBvFnUndhIJskNGdxoE7UWiAYC
HTXqGfaecZlUvKItmJAUXve4+xyI4pSJ2T+7hF5ILGeaR7dX7l0id4Ss/HORq/DqzvS3hfS77AJK
v3fFRGtVEQzluUmJxmecyw8QgzhZlzLbmc3QPolaxXMfW5IAELunNPh1CrwJP5/6/o+bRP5f7B9/
dn/8M9X1YF+2/ksH9UFnH9+jj/Rv9/XH548m+juzyO9/+A+ziP+baXqKPZ8vbc/8s91O/aZ8rkXi
Xyp4MOLlxS+auWX9JpWinmcxg/yLhxoHieW6Di4SbHaulI7zj/hEcHX+nUHLYYtt4RCRWLZ9T3iu
sxi4/mTQYmij3cUjClQ3/sprbYLEkiRfP6BUz2mb79Oa/G8NUWI1zDGCM0ovW/7+uef/taqQjyBM
N489c+S6n9MavxPifhirlstYhfBsB/OuCYsLEbpdYSYXWKrRqoeIdKz7/BL1cXwg6N9inV3Wfo5/
12UsGWdzCXE41kEOIyZt9x1uV7TLjJrDeGyT6nvFAmTlNxVxVNcb14nHJgR/wsL37ZuT50cGNYvN
sGMVkd8VGG82hPvni885sgfc4D6Os5V9HYWOPut8oPQtpNttqgSH/9yRMNFWfmntck1Zaoc+K7FN
C7Bbb/Y8Tjuz09UhchgBhtp2Twwc/mdiOKDyomiiKs4IOrC8SLCAQyVjiVDBi46S/B3vBfgWzdxD
oSD6Al3MkxUO71bbdZAVzXzfLM6RUKYAzLV3Y8820HUWF4ciQpnCBemz7V7Qk10zA9gc97Oc2zWI
2EisMsuZ9kGaI46wcipfMMQXP+DykUlPhuaE5PCMQQ1NaW48buWVTdaXiPBROkXAWKaXDri0rWt3
G0RUOXP/Qs7wJnZJDhP5OyfneCIz1Z5E16+1qG51MQ/v3DJAKTA5r6qMRFKK3wLVgD5vI5hN7EGB
8G6+nS0yRBBSc6Eb+26GtvPkCCivK4vc5BLfTQdWqwnuGzMZznQtZxfHQDupZ/d5To1TJrQL0qiJ
QEEELMxPNcuyF91k1mdV5/pRiBF87Zx63Q4kqrtmE6Up0DCqbwa3yFU6k9CLvM5870murSonrQ7E
kNh44kU6JEbWX9wZJ4Ft9GpvTeNzmEO1DFwQVSt2eD5YyNFCgG5eYgDiK6VFxnqdBpPa878Wysq/
ZE5iHDuJZ6m33eymaTSiLtqLKGjqW+RHjd/PjexPwOdwKRn+F6H3h6tl+BK1QzevhOjjY8KIpII+
vJStmd0Nxex/KkAxL2MvQgDZS8F0mxby4EWB80xyjdDn5FXNOclksLasLH/ITTPClE8rHRFdGKuf
ZCpvTW0gonUMHV0Zy+tsTdmyMFjW6UQiS4vv0pLO9OZI3sKQdtMX1Tmw2XH9PFZyVDszi7oXANvp
c9AU8RnSwvBo+YInkU0sgCb1cD/3WfXuFa752kHk21H52OyabtoXcxZtx4CflvAmH8Qc7pV2hsWk
AAXQAi3a92psKWGM4vCqokTdeNU9ckqiu+vCyd7RCB3h8iqGS53wVinpupG2YJeW8H6FiOGu06K+
m12i6C7b3e/pr0OCXYm91UnxNYvGd0+5R8sAslZTRYO6mtyzg8LeW3lc/1MKDuzRRYqwSGiMjFZA
Vzm8xB0urD2GgmOZOjHhPuc7rk5okEX/KBIe7h5tyo8ycozNn3yG/4Fn1flLueC/P5T/4t2bjBZP
XxIurVGsAcNRVXcA47wNP+sCAVFQCKmS7uwXKW6vsNFftREwmzjCtI+pUdpibVvZcrEe6v6df7/+
KSPXfRrqsQbxSiKWkHaREJ8VPW8BKhiaYtE9IY8xmkAVHpsw249ObNyGOAwO4B4XJ4wN05g+hDvX
I2fIuBJIRJ8++qJ1REs0Cb2E/+6QxBt6r2OIDhExZ29CfbB653MCDbEb+OR+k1CYKbdo9d40THYj
edUfZN6O7Abr4NhHpX1LOKFoncdHgy0Z7W3sh3nj+623tealWIC5CJdZJfVjJlo4R0MG+wtZpnqO
9FLam6SAq8dUZxtWEAsh10/o6ynnI9ce0EvVPJU8k2gLb6USm1pS+Luq0tz+GRrF8GWKjeSaDNIa
15hz1Ws3OtgRaUj8GS3LWFrFrQem1P7ZC5X4nPEAvBaVRjA3CvdmV5l7Q7bsT+acsa8qYNCYdTI9
sod01i5P/nXlNWML0CL3H3TbR/fjkCXXHpQBpYup0PuIUOemtKhNH8uwfESBjTYmQHH0HZF8zwJD
PReVWbtrNlPWzcoJDa5oxNmNfbRwLQm4PnIT4Zfo19EefXc857hQ7jjnYQzl6XTvqmnpTcOhugts
pzJXClFlmxdzet8NCoysWel7syohNI8inA4EsJxzR539cZ4KBLg+ke/W8sZP4YtwLgVZtIuiyCo3
jjOBMWRwOcHNMN79OaHjakgEjI0qZLUHk6+5la4F19QWA+c/xK0FbtJk/peubIafqsnZlEapmU78
YOwRZqhf3JTH6mqebPtBETfcd6oST3kPH+gw6oD74O+nFbZ8insL5vLF4eBfqzDRxsHF8afXhdRR
SdfZlD9I3XdfopLXdjvRfnJrytQONm5TAnk3zbotzx2laXQrEMU9GLKe3DVlnd63xFQS08bYA1yy
zJaFbLegVMs2qw4ZcEqyxYkZbciQIj3D5FwIp6xm17mCBN20eclwJILmhOcM61tiOv6JNBCdcqy+
oEYmNeH7oqClHCISjnmOwfk8SqpBU98Yj77PJzHpSS/7oLpO4Ffse5WRrHQwb2HIgzG4atxc0PJg
iYOFxHaJwwzd13KTkukOpkHXafGzsv32fsSt8V3HxnCbjTl8Nbq4fZL8LZjhunR85DQxgJADwL2R
8hvYV+vIuiLKd0Bmq4QihAZs2GBLwuXMqOoehll0KsmkXtuu9xcZ1K2/mWUMRA3j/3lyhfueWKba
6XCgYNQNPW8be1Iea6MMF3OM0z+HvtcAy8J6Q+9oNj/PvWXtXGe0n7K4cO5HH1Jb2oNy5YI3x2+F
iRAAxB+metmxqiyorL4EWZEffNmobeNJphl/jBv42UAmnH7wD6Yu5q3svQnyWoRJNpE1lpOsMuwb
pk3AVMTWeWA7IUbDUPDiTa5Wex/pNIBDJq2T65TJOTEm79h6Xn3vpga4HFp9s+3ERv9eh4b5JQ3q
+Mmb4+HEqiw8R7NoRl4rz3kIOnN4SYPC3mGUYFtBu9XC8TXVe9aaaHplMm7otnO49Hv5IcpFB3yD
q7cs/YglkNsCY5wQNQNh8IayJEpDVsjxMk15d8IZiCKo2cS1g8UOP3IHVu1wuXHUEt7d+EXY77Ej
JTuFL/29aBL7VJCD3LWJNVG5hrtolc8ojUPuVVuPQQ9Ap0mZ0eIf6iq/hsU5sYVPfDR2BlHvPNaC
c4x1f3rrWjs8RlMVbGS5DLDCLjGC1/60jdhpfh94ILwFjVn/SNrK2sSVDz+TgYnHkKBZJ3bLb3GM
4oDqAStsocgYvLVv9EvBRVBThBBq9iPu5lAFat4FVT989aAbPptBok6t79FlHrfDsURH3+vWCC6F
7akTpr0RMkYo3ifm6+cZAShdDUNcry1RvqgWWYs2CSv7bBDw9xi/skebPedDrBMwFi1LeGwnuVE8
OkYvn5kwmvMQulHI2ii1MQnpwbrmVc5PMkpzfLiZ6eRvcZZku4CXdwccJT2AFvDTjREoR2884fd3
lstA0guJ59Mt65PEqsBHAbvy2KcBuowXn3MB/t2soH/bGLsoj6l8ta8Q4o99ObP14zmzVyzCoVA5
Cx8gkfEWmGX3lHEQs+QL4BokQzTejWKqd4rfuZh433DS8spyLHvLK2MsA/kQdSvaUmg8STveKdWC
XA3rQL+GqQHA0dNNnrGKiHrqzJcdJB4R9ypKNv1GBxxsljkKvpIVNaeZtZ0ia9ybnRNTfZGar+xv
cDB00m5Q2TMQSTbOGjRRlm1pqMlhRXlksxSWuEk8Ladn4bhFsXHbLMPNmBTdk8ZpArJ6YsNU9iae
wEG3zsZuay/fZ2bQPvkVD0PTlNWtGPD02cm3oJk3SDz2YcA8wATbySC6VAUte01sNpe0yIu30dPl
Q9ZKwMiZERjUb0zum1AjizJ8JnvDmYdLXxDJcubGf6yV4y/kvYWZlWRM4KSs6gMb7PY2zHCv0ygv
38eKB/BUhvNZU/ql1rAn670XmTZnVlnbX3Bhxq/5GCYbwI32EStNfKLSJ7pz0sBYexEe7A5eKaSZ
hoKLODzqvHtOcT3D7Jjmi6Yd8jEtBs3mabYDGiyXdtIGHPEmm5V+tFPXCLh1w6vQFZaLEdrwpTcV
LMw2m/sfQBQ7lnA8AWlMiJ7myeF5LF11ogsK/9TceXethfOnaJPh5huxufacaV7rTFTEhW1roNUV
cuRjNY7jeXQwhOGNqX+aM/jVnC3POgnbbp/ifLjQwge5KDIr7PZGnTxVIfwifAnxe0XiilJEiIIo
W3yEV62pWfNKP2doncpTYjfd3ooL69YW+FjXlKulmPIr/WGoGUhTM6UloEA24rBwbXnEe27hjTNi
h2BVWhQVsYE8rje1jVdjjLv4POXUrtFN4H5vc8HIQR6FivROs9CReEJwcsBmNRsWYnFRlpthqAaY
R1Z19ROrvSUAvU8df8kbZ6m5TRXlV3PYAqp2mDlZM/bPFDcS0jOCDBsi6ZUMCyV0b2Pe6lFRPCO1
21NSGrcgVIfsLirKhrGK3QJQi9heTCKBgDczB3kO/csbX1tHBfEqNkzvyXBCfSrUVL7YbdCesetD
VZoc7jzKaaxX4YTTOh099UZODWAPf7lDNeh5o9wyPrCG9A5V1wSgYQbt77ImCTdpwKUl84Pgqa2y
7L41ANVp1qsHJUyANG70WplKwWFv0ycx8eCz68G4U3QVvcqoxqLGapQOgMiPv/3XFx6JxsUefAqL
/Pj5P/+ba5sMCaaNYCaUoKvcW37/TyJU4OJ0YKQI9tiOJV5o6psz4PI95RkZ5q3byJ13PWRyazX5
uxRWM14t1l7v7dwPPznzOhqB8/Ts1F79wuhmnLs2ocmyg3N35ydVTncnP+At46Gdbdu2NoMVn6rk
kWQkp4MVNZZ9zFnmO8cYYvhF2DzDMbRY/Ig6NP+v/4dv96/VgbCNfWXbZPgIo0jTXwql//TtYlKQ
QUCD954i0War7Nj5XgMu1MtGfuIRyaYIhSD5orBz/6gTH2d2hCXngY7e9ktMjsrbprZCddHxLPCw
l/Z3IgXWQNey2SHRkaeBIddGcNmiMOZ0rZ02P+Ia8E5aFSwpGkopjN+Tlkt079+ynmT3/izm/uUf
/9f/hUj8T9TWLrCJkc/7zyOCp48s6/723z+y8n/87fzRRIg4f6cA//7n/1CAnd9YDHqIIoIfvycW
LMYfLA36LH1T2Z5LUpVdFh3s/6oAq9+ERf/lUmhJSzv8vH/TgeVvEI6lQDm2LZP8ofhHdGDb+vu4
oCGXsLeHRP2Xj14uu1B0iIn7Wo5yx9QlXis7WhZ8ur+WdoL3mTE//OqlikRr1yfRDrcaIz3lVkdm
7mqHzVldHTw/GxzX5jYfY5N7doERwwtwdsXSy9yNkuO4890RvldEBZVVpSWGJ4z3VdFSgyIZTHQh
cUEvY41c2Nfz4DDqwBq8E/QyvimWvMi6FDJYDQmE1HO7k0/+7JjPLNqtZYrKSGidMpB17N21+OIv
0xYCGzgimucYwvRSgw0/eOEQMqPly7Q2DGEFTTcIk+/D6MAozz0mO5PRbEULFPdjVCr5TGtE8TgW
mUEjLg9lCrgCs3ie52a8JWWW792aio5pUfeGJoFwZ6TvRt7Gq8IlATL9Gjvxl3bPsaNHwllVe5ln
W57VWE6gnpzoaILX2uNo1xQnM9EmbjQ9dwkVUecmbOCG2b9m4DEp0QhEKttrXtu0xS3A6MIYgrNa
RmiblAUapaSTYBmw42XU9pehu4jz5I1gQPY9aDEMEaKU7xPhg1cSA5w6bpoxEqR+19LZG3LmdmUe
hLvI9RITtrWO2pXjtdzNDCMjjtyqwDZoYMyi+1qphMIyv7Vfe0nSgourUA8DkLvb7I3ji7R7f+0C
lDzz/i0+iCW4INKsut02KHEH7AXywXL7gJom3cnHvhTj1UgLnJd9kloPBi1Y3Jl9Ys8vWTOpBetk
+8Z6dhr+OwXtHsEmYt5AgKyieyW5a4uSBuhVgfGCjJNrsIxkLVeuZeypczX46mzzX5P3dWwWH108
diR+4GFqhB5neqbAMd+zWzNxw5dkP1t2plsYG0uyLfMVBnkR8b8XvBuiLfEx+eg6TfDBocuKsGuV
Os+ZphbUydgF34EwGO+V2w7NavZLoXfdTLn71Dnigv4EssMP9Pcx4Llk1hUhUkNYILhx62MU7AtS
JSsN09XYN/hAfgTKmD6sKUle3b60PC5ksfxhRxYfsChURbWpYVF1wK8Hk1cJE9/0Letzz9qkiY3f
3Eslk/XY0/wByrIPdtJwPfveKY0B1vbgzeFHl0TNUz62hJ2sEtF81SLFyG3MWwZzl6vrn8NUFUf6
XAX4KkC14EfDfInZmAE+t8kNCf2kvv/YO30/AnWaGzb2wUj2sMvbxxqCpFgLrxxfRyMOPyiV6r4y
Ti/Mg4C9q82zNq176gbHrPhMgb0bFLNFFJMwVPGiD8UgzgGSnkeflUFfno8yxc7d78ptGtvWgyq7
/JIaVQ6g0DI0+wc1Wp94f70f2rdJbRlASRm8+E7unVh2d1Rps6QKayQ/tKjJ/mrQMTauDF3b1xnL
NS2KTnxzEzBykmjXV9xyIGqrkMSKZcKwbVvrEMS0A849AT6wAogOYgzfoiaADYwewKUMe2y9zuhA
2rQVU7LLup+gXdTk5zKNCWGkVVDVO8+cZHrsvXC69jBq+zVNPlWKpQlNCvZEa36QfA1pDep83g2m
d0Woe2D0SRjaEO/q0aY8iFs9VRBunr95AyXx5NaJpXWd/V2VBja/Ajb+XHkuaRw1P1s6xFvUEOi2
yGAfpDYI7/QNPWohJXSQh+otTn99AfATHJxwtL9YcUouNwHBvueWY20shBmKEI30HBl6vPQzw0bi
sXqys5I+Hh/hErq7umtkZ1wrNXhPFYDiO7vDcaygGN2sbgqfaI1bah1pkQfRFMPyVeRZD3lUGfDt
XCqEHFLq1FNlN2oMre2AGsakPKcDi7kKZ03VGuriV7WnNpasrC+TPeHMJQBSnYaxfRhthBE76BEZ
8gb4P2FTGw4wpbwXMUv7q6mH4mU26WugDCgB8Vg55tuU1ll6V48DP4J4LKKfaayEtcdOnt+U5tK2
sgfBhSihVHzL2F1v8rodKARrx4uStKit6Cwxdjk8CsFia3AfstFy79IaG7XTJBiW69l4DOBGt0QG
VXYdfTHc2qin3MnRwaeuG2MTZH74ErDh34mKuwPoiqj+YSpLR2Ce+vnDRKk6dl2lrm0yk+c0k4Ke
pRhHQV024Tbk4EBK6/Jr07T9m4SWtKvkYN6Pugy/lBMllgGZrmM8EFkxyTjtq8QqryZmYn8V8kee
rB6WdeS14zbPBFdBk99bqcYKn+yq1YQ47QIzYuUNx8mPIK92iIUuXZph8iH5vNUUtsjwNldIv1BR
dYzHTqHf1I51rIOaPGHthcPJ9LDQ9BkmD98wu309a0oMyyr7TipLH7UIk7usNLA+ZHTCtjRGA+f1
CLOGbfUSDDxcm0jPJ734QKnUMO5VgIHP8AL3uYn9/j4i7XaYM4o6OYL0ubh4hnNlkZof8Zvb23Fu
Oh5/sePe+bMMf7/V/P8eiP+poBkMnAyO//lEfP6oc6Aeyd9jM37/U3/Mwd5vSsllxUVTB2OdzeXo
jznY/g3uBR3t4Fr4IhRAjT+cEAJwHDdD0/x1Z3L5U/86BwvxG9sEbo3cpmx+4Xj/yBz873g1dM17
roTbA7jDQeT8yzjsEIMpXXyfHI7qMOXTzQmSn6RtcAuRIEucbTN1nH1P1py+VwhRqz+9Wv/B6k9C
+/jLXRi2EgQQhTHcwfwBZunvL4dhpKzZmdNu21JzHlpdtVbV6FygrprULQjsj63HRyrpvk649o+e
N4h9De/TXCgdUEuzrRFT6atj9RFnyr3A+gUx3KSXMbLlpVRwOdwqyRY9WO2jlgiissKSQkFCZK7r
/yjg6xP3SAcOjBeNBv3Fj9u3mA/Jw/ILnnMzOrqJYGu6t0jhHODQ3YV1Kt85+iLRPtklvuIyG0/u
cvxqPG8Z5/+eyqlPdv7vEzeaa5G1DWv0AnZ9FZ2KjAocVaujVtUjAMF5FzoN69kwvDhWuZ6tXByt
oU/Pv76IFg8xw9wBrtxPq+l3fSM/i/RQ05g3Wt+a9KBT29uq6MOzo3BTOoWz6TzdbusufuwU6yaB
46yeyOfSKUf2fKaJnZoNR+LlQFkCeuLT2Rhm/YZnR7Cry8Xmjr+kJSi9Hs3pToJSwLVMDSRlrxyN
VrEbLNLNvs1qaDaA9Yk5OohGnFhnB4IBekjBUGB9DxFdu1UbApd22XZTYO6l5DnBeMPrHvDLuCxb
iQnMimIxeTCDjYeAgS8htjfO1WnhL6h0cdvr24xRHePgHUsP9MLCxThZDlhnU2yLo7hH0aXDon4N
vbLe4jfYgNHgRC9HwOWjOrtwCPLRJgND6G1tlV9JfV9NB7nYbycmcTJDNNEj5LnoCtxxPobBg3GO
7xLGxT2NuzXCFixApUPUzp5/CXzGyqU14FJrCwZdwS4nGprjGDa4PAZeY8wv5BR6487WpA8Ikp1D
arBPdS0+ZAzonimu22AAB9KCwL52HLYS1WvUeYdWpq9Mvbuk6fe4emuWB3sPC/3K6L2frHxxscfV
NkkCtS5VIo5uncLrXm6CwjKvTuRfWDnwXivsfVDIj36azoZjftAuzhQKUUYeW7W8SkaIQZQiGYJH
SwkxL3aYOm+A9pdW7c3oFxGakr5PTXvFAxjdbDtwwcISTQtXmqozzW79jnnWWpvZzRPZx2TLdC+n
7itto9y7iP+rsgfVmoJ5TuO912O1ygJGINY83+ldiVckYV8JObWrgko2MhmrMhHwH+gIqmzvM4RI
3oiSAiv6XPAXtRsR05sxxFN+dL16A9bF4m9rG3KXecE3xZAFBt7aBh5CdabfRKWKO4VrIqZsevaf
q5YET4BzyKOFTlbpRvL9kLilFp5lKI3GwOtPFYZKMI/2Z8vcGmBZh6FuDquQFSmyf7RiuWwcrNSD
hUB1iGFDMh4T93PUw4uMRIwNp2H3YWybmZJwluLdbuItiDOaL5XEsu6CKa7n7lQjgazZL5JoYxjp
FWnj4ChHtMCGxTnuHij8wUgn1Vvs+Otaa/vkmfquLJrmQUqrYXEDklFmNSVnLtYOyyuqQ0enF54W
TQNa1j6W1cWqtXdNtfJ3ZkqCzo2AznRjN+wsJxnxWYyvwSD6U6TS712GKxU0kbvj0g3VuDD7I6gJ
SPVJ/yNx2QXQTmmt214YwAVW0qCvQk2PqSu+c6FfPBNFcWeOJe3V0roGUF8o5qbXZyIAWY8/hsEf
VzmlKuQmKwoS+Sfbt+KLQ1/kuo+CV4t6nGcH+ga5pGBlzo19yir15JQtiyNObs9upstYXeva8B91
sC9LjKBBLCgRpOBpH5FlXuUOLeZCS3vjh+JAd/Z8nidKqCDea5hxB0Arxa1zOsKbhhseM1uVG22G
29puuWQUNC205UwDyFjxw0cpd7s6ORujA5OlZ5TPjIfKn50DrAV2EwmWCoQkyBMfXVsVB6ev6ktM
HxDLByO8GInfnOVgnEoOz13ER23jI5vnXh4/OEj+rNGzEhBe/EQ9rLiMRkDMNHeviBK0NjhWzscW
bEqpQr2TRATv3Kop79TyJebEz7IofJD1bmiC7Nqj869ZOVMjBS7ZjKa3QhXTG8GgcSPc7jVMegoz
WR2dyDTyOywHhL7rIU6/SN4qbE1pPiuN9mkoe+NRDfUJwqdaF1VDpiXJbGxz0Lipe442MwGykwzK
4E2DqaFMjqtl8UUhiGwQcYCuGmQIEmXXz7BTyDFnX5uhAdPAzHmovXlLq/KQB8l1ylJ6R40SD6Yw
2otvwpkDL2PUxbJGaAp9rnMHVr+3BhbSf88Jwhhh/1ibmeDSVz3BDoLREc9Hk5aQB9aZq3m0JOh7
dwc7f2DfHFM18Swxr68gP8Oh1aN7R3s9N/mEcFIh27MZNhgrpUtHSE3ZIeG4kjKLJH2JBrZyPYzS
VdfY7Y5OsP7860uQfpk0b19P9S0Vmx0NEEgfRFKct9DLHRpfzqKI7RfOG/Ecwd4tuPw2/hfXxjWm
4gmfc5g8T3F9MWP3S0TE+UsNpNzBg7Cm0QvzmZb1xTZ+sBAA0aWLqzcqXBMyR4yYP0UMc2HMlXOI
Y/0QOuyFRJhtbdwJSy839IbYJljPqtz2vvapv5nrMgLfYD3RV6jvlUODXNykTC6pfnOJL0JE3LCB
HB4jHsfCk/O5m8bHHPTTedSK9GkzUAXpTuLc9xbyC2f8NnOC7iJSCkl6rjFOxJ7EbGfsSvTOllmc
3hXdhdAWzvy8cl5H36jWYCI60o5cncKq00fbKrjld2c2592z77ZiA00bQElfscdevkyWpD1W67Pq
ovySC7C7hAuG0m5Oo5c80KMQvIfLh6nKwvNUpZ/eOFXnYPky+cEBXUEdc9usLokMqkuTfUSWmCiE
RvXVJYEc0apb1XCcU7b6v6k7kx25kTVLPxELxpncutPnMeZQbAhJoeRgHI2kcXj6+lxV3XVRiwJq
00BvAjeBvMqQO2n2D+d8pzxNqVWuQ/LlLks9/67gFm5UwL9fEpEcPUjy/HWMPhpdvN6+l1AHMIK9
laDg4xKmBc1VGDc3IQHkVI4TiaKcN65ivDIXWXBw2HPssbc7m1RBcdHBQIJrPxbHkG8Mn3c67AbC
zTa1pVATOfgKDJXJaDQCSmLTWdZl0AS3NmSI3FTNH4dktSeLR+BKMgrO4CkzdyP27rUw7Olg5STX
WU39ZGmzPwElsffjMv8qUHIeC+6dlTJGL2pC+WfAlLoLxHsuh/LNuCjsNq+5gS9uCGbcJGHM0SlB
xEy++zKniz7XztJQs1YEZi21sZam0Pspba5TnrqvgwAM30q/etOT/qhQJBFSDbk5N9V0JK/y2SqT
NBp02zJz1Am/9rjqHHpREaRv9O/9iUhgXJehDYmL8IhnZcUu1CL+ch6sqPVM+OZJEDwPHAIDlul9
j+7PWRXtdoGhYiLUYwKRnqmKgeJUPVUad05UBdS+dqDJNEABQJlafFYMXQ62HQ8bQQxww8VpSomW
ZnlsTI1xj6bExboVWNdRfMbGMr4gsTAg4yU3jFfWrrf98D1fUBCOinlg5Y6/XB7utSEs6xcvX5Rm
Xo13dCRq5D8EEPNOzVCtdan1c5ehNIJLheSjqbZsY7ONPwD8CxvpRLUsh1PS2vFTYGDexWMMHCc2
9TZd8ruRBMQe5Rr/peX0R8NuD00jD3VhvOo+EPtJCHMX2A+NSqqyC4PYF1Go4d44al04lsuStkpO
ys7JWeKaGLTXPWNy3skHW0vUGneFjbve1Ujc8r5k520v4m0/fucthZrry/qE+LSTlTgSkCYRsyVp
vbyQ/PtG7HV8eAzLVlRDAPXd0LhmC8n2zpJXBLAThDrOSXmSdbDxw3FZO5i8NqZin+1AQ+ATS+Sl
l+Lk1E5/yNpkUyY93zZP76YUabZOH5biWPjtKWf+u+n6mJBEs3Q3g8dzZqYz9jg5/vTZGJ6yHJ9t
7Ycndojx1bNEfM1LzpGYfCoYDf4h4exbT6ND1wb7HEV6nR8NPZ+R/qp3U+Ixqvujak19GPv5UnfT
g5WbmG9LQKs4jqmgxO3bZ4ID76GBu7DwER/UtAPajakT09jcClODnFOpf7JhOm4CuCottGvyGfPN
svxGhahekoGUNach6AElebPV6ULcxgA20Bq9dJN27mujUusNE+iR72U4QHL/bb8qFIu73OBxIAF4
v6Q56c6YzG6TdWoIHUwpPEPRqD1aPESXaNDvRMKOm8nHzO/r0Vv5WVpH1ZD6iFe58hPXraIgSLOn
GA2PY+U/UYcOW/Qt5i4cCshUhSOe/IYgt7q3bzPbWmKvKdjLZMjOXRKIqHSBz+ncGG6dsMlHrAp0
Ri2pjTY5tzvKsPGlYmYCYmcaj9IoYH7VY7HTJJ/MNBBDLeOzKzP/QsogDtcSJ+zMIuzKfbxusGjd
fae3j32D7pOBt9qUhTMefP8aD0DneP02lTNWYO3Y7fA6H7WTQ45rss8y8/ZZ2+BNcIcERSuKn5gx
DaB4P9l7fnhsF7/GU6joIAuxoFLrISwOy0EtWLrxfpc7Qce2kz6LCs4R9TRlH40XOJeOx2xKeut9
xBs4l3773br+i53kG1UtHdNhS53he2G4A7UCv+p9NqQ6EH8l4WQNwRFvWbemPr5hB4bvRG0XycT7
E5al9cdoX+fZPiesLG4xj9wLMSlfKQnyeI+zH3/pHKzqvgwjIJPV1Oajg2VBXqDHt3rnD8OBLw0k
/iByPAhmEuTXtCC/bWIwyy/3YEONVE7js4MN9pmtovILh8WOvbJ632O4D3kaNXb+bPlGsl1ce6Y6
QEOszfbgDEl9jHty6FLCjoLOgp205Ak5NTZeWn/yVo6dUE1ANNlZQDdwNU/ZxrDA4y1SXjNWABvy
k4p16orkcVL/nLpJ7Lmhz6GfFCcxuvlF9+2fGNWSRuv0NNiL+4QwF1AXtLqs7cc9i35InRwkOfqS
c2OkrxZt4iUrZosvlROoMqc3j7lo7fj9ThNVsjMwXEdjPGSnkj9mOy7Nd2UC6psfAC+wmhjntb1r
rbJ7Uz4xxeb0iAdwd9UgzffEK+Targ22glYI3x+Bz3sJ8URatbjbBn0QB3OwtzTNgq6SatUOXDLl
5L/2QEmPpnJuxThPpx51cQ2x6GRZ4T0DAHn0LNxEFhG0/tD6UWPw/kGiKU9ZDXbZ1+SPP0Y8uTDM
Y2o2HZDFHh3OZDZ7mSyRnZbffW81P/mvg+m3k99dmh8BBCVXryh4uymMdjhLUEKgJG3Hxb14HbK+
ZBqeXLIrJxNFZIynZdfn6UKOSeBHLfhEJoDVr4lilLtJRyFIu+1fzEmRZw+6i30s0olsgPEUkzS0
QjUIRLMCWZOnQEfmh0+1dVYV7dAK8t+HxD+B3Dpdon7mfc/CLpJZ/92x4ydrLAIXSGdr8EUmQuxy
L9kWVlO96pxEsIc3u0zbr8DxvPWUmNkaV/a4xo1zd8Psano1Y7Gs/WBxczXd5OdkEtZTFATOdRmy
dbeIL8mGXGGWAQBIUMeSj7DWfWmjzwVasdjLsIXwAPOv1W+B4VCukvJhR+yToCB6ytgyTiP0rGv/
qVXa7dLauJmGh1wf6TJ3Jb0yTgCoLH7xcxA6O+Maa64OswEMvbuRvO2tPVUF+lTH3eT80RtlUPc0
/sx2gOWjlxbqgEE+vhaTsbVZqRdd85KmcKaacfydQdF5S8wLek4RoVWebhgGDhkRN6tUsT10teHT
piZXx2neq9gmYWmkVSqbEXVClhwII/0MYlBiBII5VfxNPH2C6yQ5LXygu97r8k0nSFdkJz5u4lhT
W1gdl2OQpnssJb/x/la3tr9z6jbcKoe+KxBH4VY1BFRbhIFwPOy5AC01/wziB/6iU8++2X73rd/z
LdUkIPvBNUVicE4m80/ChmpTmOZrXxQh1yGFNAr0FTyBYDuZHXq3HA+PSEN5Lzurj2q25+uxhSTa
TriMOsWAutbVsdF0w2kTxI9JZv5pewmrZ8CeNQ80S2bM5pOawk9EaknUihwVBTL2TWcxeiv6pFy7
JSE+yO2LqDamOHJSsjl9n9K6ygxnx3iEuyybr2DPnRtLIHdNLRo8zS6cQ4xvzSXHN43TPP8OgEOv
nEHePd7mXy2PFGK5s8UqYNUrO2GGIo9tPFivepkPbm+QE1+5xkVA8rAdctRrD/pI1XZ03M58HK1g
nZF6exwdT686yRU+NK+oPM01ym8khF4OQe3NEbp60YBPZEGN3g4UKQSwuntrAlrCRk9ZRPb5CBbz
IHUvOrbrDWcvA/SXDFP1psySo3ZxGbnjP2TU2uSEh99Bk2HcoGIOwdLhYW63Vtn+SdJkOpfdIwcs
/lVk2DOcXn8y1yWVe1ThsZvnYCWrKnsyJxCSOcoTGDAav3RQczoGLocDXeMFhpSdM1lN/BwFeVrs
RkCzmzDDZgAHrec3wUfsTIgOMqERggIAikSo4fNIE21op+6K0IYV9rVwVSM/IX8DWbaHdjGSc9Jt
AEnjIEwNItLB3D24KvsyX17IXkxPfGjJIw2YP9v1yvPfH3nKia2m9tCbyjxYYY27UMuIN/8LPrh9
f+BR6hZzeFaNx3SRp8BkVpdaLOXlWOtI51JcICrKoSIZBaM+ioDZuHdW+OlVTDj8xezPKT30VjcD
5BMjSK/p3Ag+gOEjH9RrPi/P6HcWVr4sV5CMhFt/6iOnMyzCrvlBDBHRu7HPnv7xj70qAcwYA1df
ksxgfcSmG5biJtT8wV6kAW7QPdCc9vPoioPbPimUPSdKgx4ktPe75/veKke3h3Suj8gS0N1ZVnl1
Y0PQL9tngszmQ9CY6bH1x+rUhYSfBZ6ZXJZpYGbr9fFV9w7xtpwqT+i/HdbQZnmYXP/TntPxVs82
rP6kerFaYmpTEhzXXp2MLwzJ542XkJliuiCbukf0HqDGRYorOuyf4cK2F1LutBWOZp0ZB3wHXnHr
igE2OurwTec78E04tQxVhdckVqS3Wc1XitD+TjpxsVbAu3bSmk0kTGWsIrs/iFgt5zwvA5o76Hz9
bHC65AZb3qBYbviUYgRcOUqrYzHU6rcCYQcdI7mIqjNfPJBykaqD7NDIZYJaWFr7fCCGnjkC9jOR
1FHGFey6Sfxn9IefjpEw8x1AbYiBFTiYL8p4GzBo4zk+bAc0mV5Vl/cpNn/nUzffwSyph9z+EyhF
edDmHKxlG7hPkrfWqmZ0LrN9s1v5swyqa0h8XzvBgbHH7A0YDS1bTX9mxxBsa2wEZXetUISu1AyI
I231suVLUqbSq8XzV6m7tBsW8ebGRiO+HsHobls0FytQ8LZVfRWGZW+93FZrN+RVzVRTbIzEXS1D
mQMgK3422k5oDKodWOKXJZ4HBk04fCUyG1RaHNWlCr1To7TzKm3ns2hT/8LoZ62FaUM+dDew5gCi
VtDjEXgj/ybsgY64AdqKM4GKJZmujWxdes2uPRYCBZPgRNE5LoKk4+FPFjZFpSjbrUpJE2mrELiu
LojnG6YP6Kr0IWEsSLUFKq1NDwyZ6I0Iwu89DsbhMI5Wfyyt4Hdr9faJMSayUN0c7eQdxI1/r2Zm
u4V/cnyXKKmmml7n7NgZXoAXG4OTEu1zECR6rZVpMEVg25TDuD7kackTXTE3CrStYGI4ZHjLBV6g
V72WVXwiaGRfNuWwDT2n3Rq6ZoaHEQZjMHscGx4pAlaCWUQo1DHHeMSHUzDvwagcOf5DhsvVxobF
OOAsrLe11xunxMIVWbKgsFCovYctfAkeyGs3BuG5afODI8XylhHbFBSPTWhHRq41O+NrgP4dIf4a
ODvBLKZNjnpYB9tUNRSp/kIqXRvN7aI3jTEMz5Pj7DNTqZtVEhY2IJidygK/YifkoRDW6yzz7BQ4
NVYLyaVTWNaZCtM89d13M5li15n3pmVpOxSm+xFy2686GNiMfx4woomCVBWzu/ERNkDgb+4hdUze
m+M9E9VHmgtvx/wVhpIDJIwkZBYCD7kSuxTiRBLDP6YEHvsMAQJhZie8enQknSL7ylijbpquE8+4
PTY5BxzJJIXbszAkkopE7wCAHJKuvs4uspfhScWMzoHuIxauXXV0RfuVMNDddXg5IxPUx2Sz1mkM
c2RuPl7Rwz8nrTY+CULZlATLNnTDqdc/gfRALoJ5rQ76o1OafsQc9EpqLZGeyKo3coa3nyjxSDSw
H4q7tNzmbl6vs7HpYbhNy6rFJXcqxCMZooezatTBjif6E7UfGQJCjPfU4vHCPrgTnBKXSrLjluV4
tL1yopRq6p+eOiR6LEm2KJeIKX1PR22MVyaH89oaPoeq6F6phjWUDZfFtvxVLKVzDthyrqUKxFri
Rt2NM/Vq796LwWzel+mofTvfJvXSXx8j3FwC8OZyT/e+Bk2KG7ZYMd/cNrFP4O681JFjI2JvoH8+
h0P3u8TbUSq7f7YnG8cTmba7MBjfurQarpUG6JTl1i7uBgufXzPhBTGJWSiFAKbVDl+W28QnDl6q
s0BmO4s0ydm1Quxejtwj6iLjNLM3hZ6me2nX7a0cvh6opiG1hxPrHfMM5nGkGb5QmbP+5bbZ1X5u
bDUGjA2Ur6+aSdw2ZmyeUf9sHCcJN0D6CGb19HtJ2FyVe/a7jfJmxPW3Z7AlVn9hogpfTDTnQ7Yt
l9Ba4wM3tl4l8shX7LKLWhfHZWCDXlruSfvk6xbeOu0rOucEhp7ok51vmITUJj/D2Tossgf4mJVQ
4cw7G8tX7dIH2rWmgxHeE3MiRnaKPupR08WqeTE4+cuZXctINLNUZ1ScrHM01iYjeGbd/VrmAmLg
scXCslZJM9NQsPZjyUTnDPy9ZSmSAZleOT46CUtt/EccdK/Gf5gJQX4XitDeDCyS3ydHppxO1IWA
3mHUfuJFWk6iGH0+CPYKicVgVwZ4n8OS42pav2KLwqIik+aYZN4/7gCQPHDaXRlAv0ADinzpRrDy
EbcbslGypVZU6itZskNM8/xs1d0ZPyu7T/aLrUau3xffeC/ZPfth9QA7N6vFZNDcZF8dXz7NOuww
gf29sdKPxeP7BhacKo059kHsUNmtsbPfnW3fJntyVoXO8dcZjDirhoYp5TjPuFQXc/ynrBYXfTU6
3iH5Y4GbWjtZ9csR44/FZpbZehRfXtBtebYcm2Z3ylATNNnrrMfInpht2xm9hF6mL6dzL5aMwwfj
rmO+u5+QBkdtQbxr7s5vQ4Jirukf8zlIOeY0niS7jIBoZqCmkCDQwa2d+FI4JTZcMBSrMaM9M5uW
I7Y4mG3ZYmTKbRoEYz1IZN6ufBLjUO1SbinyktdBP1AyssnCC3bHPrcvF+GeGtunFAtWaCXTY2Wj
B3SZk8biW2SJtZaTC2a7nndmoz/R03FeM8ZJAXHghnKAqcbfviCwI3EIQ/FghKSxbV+AdjZaUTAq
GkNksQzxSdPezr3Wa7PYKLdHqYHooWD9vAa3ke50hf62y40oFYncCQlsG9pdv52pA1aAEsZtJ6j/
Vy7hACR5xdMubGs6ZrkkRzB4HCYM7gb8AuwoFTrWvI1C5wHrdebiyUL7SFswZmtAFXI7CnHz0ny4
lK6HZBq0XkSBIreaBv3UaA8M0TiYP0gdh/x1cRvP/1U7/9Aq6xVrN00cdPmKAsT8LB5igBzZsoQ2
u80R8q7qwNZM9Kp9WY8HXVb+jRxMUsiFQqkZyJmxfD+c+l8gROqtMQOh0qAqCK7+p0yK/seiiXiA
zEo4QnyeA6NALksWTkcY2MF+pBGkWX4z40VvW1tIkPNknwx2buwYzt6oVuRXZTI1xG8XjdNQvvsd
nibM7bqunYMCSbwD2RlG5B7CmoqNmJeq/F20jXtlgr73647rqwYaBieaPU0YPi2PEsTGyrn2qopx
njOBpPVTDF2BhzxbzBGbPx8ZOT8mwITQSA4GedzHrm0HEBf+tGrmoj1rJ0WjnnY8YcgyFAvRYEys
kylN5zzOHDkIxsetbML+UvT2NcVWTRB326J/nvNTNrfWysp5xNir9H9QQPqyaL6d1OTVzabxeaiq
Cc5iYB9s1XHgo79BPvPhm0F5EkAHTj0c/EMn7Xs7h/5pjPUP0Qf1OTACI7qOfufvC4Zpl6lY6k11
STuRHPJqJiDI8RH8trA7xu4fHvsdUYArkJBTxPCnviQlImtSeuaxnv9Qga5jb1Kw7bBUB0xeJHBk
gAXZ/NU4Py3R/zGqueDqHOv7AD4LYK35joaesJBOLKfWIiC+qprmabKaYFsoCqbFSZatnS3Zmqn0
rrHc8rNMu2eCin8UncCry8V2A1CWvcReGeFw+0M+Z/GRm/Wuyrzmq7Z8iV3ZSi42oMf1YgzdsQwf
cpM0f6tkmJ/lXMozhf0bzlfEqEseX+3Z1OuGVeQ5MyoPqHyeRLN8pOHA0cJlG5z8FJm0RaipmzX1
EfFdts7yjPuYdJMzUqp6J93iDyWTtY0zpp8uj+y6hwqOcrYJL39/zGoJL4bt8h62EVqi5oEMnY4s
XVe98a1xpj4z2vZeGt9riDBdszIp9g8KyLMHvLTFltAIv9vL8NXu2MLKeSrBvhcUUc7A4KE1TlPY
3DqmwwfbGvI9DsJsq2LNcEfrC+EkM50fe/JKtcF2dByfPyql6nts62dHqQM73w/2kfU+gU8fsYhC
QdLOd6y9wcGX/ruR1ON5CB/jmJjUISydpFB3t0Tpdxg3BFAR6rIS2N1wbigSPAZdsqFf9QM79ALs
IuKC6Rdh0BW6JKM5JU3L6QMyQT5W2wQDPTVKFV+F78IxnjFYwzrbGo2cL1Uuv6eHRchtnQ2hJ+Iq
MMyvJbuQCJsFt3kxmmvZVcO9xhQC15YsQyAzkZiL4Go9HHzIeS6dW0ceQnnWx0goOybkTG/qODLq
rD6EFoRV/fAyiMm3997QGPuxnC5Ij5NTWNXpKcVDz+iXJ3wgziqYCbPI0rc2974R5UBtnJz3vMYg
wjjbRFmZ6ifgek/SyPUJepa00+Cez0P9BFaL9RQBFCwH8/rJWLKZkSu5vhP2+czr38tgSe9m33+g
BaO0c3y1mxx8mnpWX+zeCWhL6K4nMr031VIWV1mVL8MUM2634/wgzBBpA9vQ6+KOq7kZ/8xZ3/7y
neGU57NzcPTY7+awuYZsLblQ1LA3HWYS2AGv/txdxsBzN7MG/QrRzt+U4QKfitH2oXnQkKTpnZI4
MPfcNnuP9cLx749qQQzGGgbge+Gz1ferHYJ5kyAWUUQNCpP97HmbsQORiholwOj6CXo5vQ6B/acG
5rfDm/VRgG25gFI+Ws5go/kSx65HxAZeKeAkqBW70cnfGQ0upJLwnijVWcNW2/9htVbIq0il6Tfo
IoWzvHod/k4d93881K0QEpJybwYLVqYcHq4iwWEdL2iyyn65ezbUKFkMaEx7o1oT+giXNIjJZglT
gdQxxesyOtSLY+99zjOIU530m9nuvtqkZ6wDiGbtJuEvD3Q7tgAgkMjvxvE5zwS3MK9DBGppWCPS
3T5GSGEE6ggEZNO8g2x3+SWNQyIgSKDAhSHQXqvcytdGyap7DNxfgpklBtj+PbbE3QW6yksZrien
ffeM/m4EBCcZPoEiVm6eyLA4Z6p9S2dxD1XLx7EM/NUec/5ZLJsF+FEeyvzZRb1mWv2rwVyQaADy
mAP0xQgBZnfXt0TMIzXcxrN6R7qGV6sOEaAqBhypvBGLluxSEKeZjlyrj18Y3PW3wvWPSxN+91Xy
AfhxpYt5P9XOT+YWL7PiLeYVtdECFyKyDOhtlctn30/W/e8v6IR8uDVwulXj3KkEfsE+f7eT5Gzh
8Y31FCVm+EOnHJzmaC0vbRF/lASCR6xq2T/FO22xTnl8k2HFqgVlE0CSqjk6ZljdjOLecGvMgc9F
20BfwajgbrEW+ZcOjsI6l7G39ey+WAWDfMk9niiBQWYSbfjElO+4+IOHuIxEJWNpMUiM3F2zwT7k
8UViW+Q/JbMt2LrVHCr3aj50JgRGZTtH18WV6Ujk+47LzJW0oNFFKx4aaOQSWOzd0G1hK5jMAL4U
vok98j7sib0mCVD/nk2S7NryjVfqWGXZlo6Qoo/IpiMBPnWEA1Gu4nJ69FdUNikfgCzDX2mDRjR1
IIIRvuZEjZrWysFp7pQ8caxu1SakL0VRlQWbVknYEO0Lv+2414vc51O4PE2zDT5B1QelxAFxaXPq
YSysGVFPGzOO+yujcJd9bThFKJUN0KHKIaWATYc/jMMaTFfIIH+IgkrBo6UmNBP3ljfw9gL5DHsC
sUsBVk7G/kydMc0XkBbTRkD+wIORl2dr7sozsJwAH7SPBt10i7N0fBjcLZ+MynlSmtFDIxLX7Smp
kehYLM24b5bI4JEhf7AIKZp40weCs1FrDhT6OKFbjyBcB4Bz+ZDhEcB+BOhFrkSK7T+QOV+XZFZS
yn6d9cOTV2YhFD4McEisWobNaXqA4rRg8CPcqGbYXCQIg1vCCm5/f0wBWM5+mH5kZR9HwtXfQ9Og
dh6BItVF3141C/+jI23UIm3AFDNggRSrYBeYz1URyjMpR0RpavUaWm5wwHWmjx0PZCHy97rHpDO2
kJY4b2BGs1escp0/OeJ3Kvpu1yh2gthjEdw60xOD+fcs1cMl6ZodSRbLrUyXCbHwVhAwzxS5DIdk
I5b4YVSsiIMzceYSPcirYTkiX6c1ZjT7r85zVjugJO9+o6FAx7S6Q9qyfSv9O+m1wEiSfqHpIpQD
X/B4QlSUrfG/VivX8KYLZQiSOKFgfpfmW6/95Ib+ukPMxpDJrsJ7OsbLeTFT4Bgtp0xJWotv9x1p
ty2vQtJe7XhRkdSMUbBUk0UkG4LiCqPf20P5xWb7jlF1348q+bZG2q6gzxA+F5kBTcwc6eu9f6oY
dXDut2+QO/hvKS/b4IcCXVfDo2TR1O+ZYTUHFmgomXo+PGnCdI2DgE2pvzwGlcRPcpscoTug9yUh
xXIN+go/fOLMnU/ZQiqZNsp5n3PNmb1eoUtJr0XtcKcmgc+lKndjqPQWoWSPnG1RVx1XDVIVGLba
X55iGdhPSdYlp7GX0GQmJTbGlIT7EBEXWWRTcXXD5dCzQ1/bueyNFekBw5kX8exo24yA9ajDw6kL
opPBAwnwQ+Sjo98xQe+2eYok34Sat6mzst7HlODEDTLtLFXfH7Up+yNR1YASEyoBrscJfFgVbBQT
lbKfh62YxmnPMBeRBgDBKXVJuWyRmVQWqjYU19lzHGTF7iGUt/DbrTuNFKJ9/Pj7v4IuCMmo2zLM
6JA/093xo/L3FppXRKvlH3pn4gIzez4OvlBXNoY4Wxyxr/2SpMoMpEfAKupok4fB77gnJNA7Akrz
icOWXlQV5XDuB/Eu0S+scrNMNnY7N5vFYAFryjIAs/Ne9kUbSTkbm2IYy4PTkcTMYglRG7bDu8mn
P4vJOGM1Idpkcn/VfvzbzRGx1nmjmZvNkZhqtCFMoB8G6P5AMtzPgX5CAXs8F0ZerkHUddtU+GNU
luYvsgW+AKSIS4DMErDqhgTz/BaOg7fyZjvZpCDxLjmmd8o0iJ5ZK1mkm5hICJe5kJyRXZb7SE7f
q5kj5J8ywODTKO65DKmLMmxHYcCX5kN4kvoSeFjeB9U0e+BooJgZsZ6ws33y6muMM6f+8aPubOP4
9x9xmVyoc5KjC+ELLQRac5n3yFdjna27hzIw6POauGrtW8e/pqb/Z0a4fyVO/H+FD/acEKPa/+CW
+6N+Fv/NKvf3//J/E6YJu6EvZkHE0wgm+F+scpx7ARYxBFO2Y/vAJP6PVc76N/8RYRQ6vh088E//
lTAd/JuF6xernGn5Zuhb/zt0MNyKR3b6v2JbfAJGiUIXFsY8z7Y9fr9/5ZiEpOiOUuK/t+N+k+o0
PdsfpT3Gl1JmCbm2AyCoNiYlzCMz2FroGqTJ3mMEOLDR/euS8vZn6StMEtIlCKWOApiTyM5pHFXV
Ia5/zHZiFB771rM/UCkiZ6inY5AxRR670jzaZbGz0zbbJLFDyb5MLcid6miJ7mSMTCYZaCeSjYGY
4KfjeHchrrC9nMv+qVSzc2MKtgkQwIUOyPrc4d4PEm5A16NJrhBPJI6+9w2iQuwjrc/JkYkYCcZC
PkpebDg66zPazGTtjBdvyRxotT25BUGbvXnBBvHL8Don8+8p9cXN3hpgXQZ/6T6Um4p1Z4c3q+Zk
a1NXvuYN/QjZVuelHR+5IE2wrwQ1IZq6hdYufGbT7W7Rkjk7YHYos8smfe4Mu4Ak3z4xa7LY2zys
5r1snmC6vtcYl69c/g8Oo7H/u98mKhm9p6gjmU7FPQSiie9HNnuNMIoFwljttdmgeWDssMIzaG8l
S4ijhSXsr07XcMRxgn8cO+ojVVCPBGPysUFOBXkJhxHNByFiiqOUwI5tEsSQ1Rm5toEzXG3WJet0
glvsI9Idm1T+YEC4LZLCAuhPeqEO0S6F4Og459ozFVX6WVqYMCAJ2FddWPbbgKgrxKNGfKmrMI4x
21jwgocCuiXt5IYUF+OMJRzerOW8WePwmPRaqAkmRDshtLU5M04uMRMnHU/rME7HU+44bKYBKooi
FFcTFPXeCpWHoK8YSLoM3gXShRu7KOcSJEIyeNOXUpAc5vgFm3pvbBD1ZT8e9DmgHeVzYsfE9pC4
wbz3NglnI5+daax+wCxGShzgFsN9Q/8B0DSApYxQ2r+4f2NLRPEyVS0aXJaDTFGcGetVdqhtZtFY
+Guip38RYEnYboWBI5mkAaHT3A3t8p/eANsNLnjv1V632YJs15kZN/NqGIM8LQZ/Q1C5+ebCdg2Y
th67586CroAt6zxZtr1mv7epazv5cDTLiLnpNuhrFe4uV+1IEpBXoy1+uMmAVQZ8IIvb+V7naMJk
RufftXz7ZjHrD5vuwG+X4IHtHa+gB+dD2sQvQRO3N+E3JBjUKYpIGX7DLqy/ZhwMbjGRCEJ0k7+d
FUiC/DHedgrrj282H8KpaAUmYRxDi+e0qApv2/d5gC+I0j12vXtGl3K1Edm+mEXnbdwZV1OLIs6b
/BP+H5SNAY11olgDVsjLD0BBzVPtgMhQRV9vzMpCuaLI064KHxkNgRs9DpcDPhr7bJWEgg3dV2DI
6TbV1BU4IdA0zD2wYmIPGQoxXBqlihhOvrZB/mB3p85JE4vFjL2a1qmpoI3lmt2SRylTe0i6aUgu
/r+zdx5LkivZtf0V2hsTbRAOBzDgJCIQWqUWE1hl3ixo4dDA13Ohut+jMNKMnL9Bp3XVLZWZEXA/
++y9ttHyDOJNCHWMnMs4ei/F3DfbDMFqmof+wSVZvMoVdxaKRbeNE6KIcPvd6RXd9SKZHnFurgdL
uoewxS5otXzVoG6OxzZNgZWX0YMuw2TvphhATOcSBO5tVFp7aHT4ME0bXTUux7dUJL9EMpo3rfPU
JitgzWFPooXGlPlK6TPtRRNZKfYPEzW4YbCxDAekc91fYgxO+5QGdm6g3qZH1aWRoNBOtaEwSDkJ
sb+4fxpillqVwFdpk/zS8/bWBvG+yXBSpqYzbW2AAA+dtqzXCvNsga1FTwqrnZsNT3jQRjbikOyG
VgFcy2xjDSWtfAgWY26WnkGw4S8Xy7M95EiZkkKxTxyrRUYh0gH+8YauFmI4HOnkcIr8BEEA8iR0
E25x+NHzrNy2Rjf4qZ28F2X3zC2UJFIUqZWHDZVuE/EcpKyrzIRKoikIpiveO/9MplC7AGv4y+jG
+d7U6aMbozuxsNiCCDTPGmvssaDfR5Bx2qb98if0YtjxK3WU12T0Jbo4Sv4c7/CppeswHd5lVVof
9jCdg4QolJF2Bv07cN2zMqqe2wY10gi1zWTES0hPgrIH2rGkPAusDjhNQc8dVBVs4zkdVgNdHrrV
B7cgztezo2cvscdh9LunFfAlgYoHSHlMb3kqmbUJ3E7gT89YdDEQYM44Gq7H2Josgb6wPwVYV53E
6ihhrvZcvjUc1ZeSd5hOs2o8gEYqUwfUGBBFT2lw50nOXlsKFJdJBgIPLXO7MW5qn0VQGBJxAwqP
gXcQl6WpwlgkWtZFdO8a+EyNKbc3wG54zvXdvu+s6gL80lGewdrZ2GucRxRpRDkrX5PDKuILMSiL
7T876TXiTBJSJmi8q5L4hquH7VOYVA+Cz/bAmCxXNfrfrShJXrfNpeUrcxm5r0O3+IqXC3y3XOXz
5VLfLNf7nnt+zn3fWS7+cDKrlbEMA7TfbqplPJDLoFAxMWhMDtEyQszLMGEyVbTLeAEnP4KXwciR
L8MHDbdwJpeBRDivnGzuWV9GlaSH8KJpYUi7ORVCUToRpHHJ5CZKbjyrcXzaS+QRF51YBiFd5RVO
GQ/eYcL0NDEvJcvg1C8j1JRhQx7B7a6SKvlhBA+P0AmdfbIMX9afOYyDuQlm78DkWRzj5cOf/9fp
kmZrJjltGenUMtyVy5gnl4FvWka/dhkCHaZBVrV4CpcBsWFSnJaR0VyGR3MZI5E2QFxrTnPslvly
aiMX5yQW36ELCpbR8eD34zyssmVABXZV77xlaM2X8VUtgyzm+Zq6UYZbjSk3XcZd8Wfy7ZYhmGTL
geM+oy2cATmcGJWjZWimD4JK8GWQpknIehiYrdNlyB6WcbtfBm9rGcHHZRh3mMrNZTzPl0G9W0Z2
5nNgzBnpMob5mJJi5KdqPhWe9sByyz40eJdUnTRrgmfHcEAWCN1FIFikgmwRDYZFPmCbQZpcL9RB
jX2LAorMoBbBQV+kh34RIeCYvsy4KY4yEr+1iR0g8dpg6/0RLxYZo1sEDQ9lI0HhSLTykzbAbj81
k3XyFhmEsA5k60UaCRaRREMtcRfZpEA/yRchRV8kFSMt9fNcaPd8kVvSRXjpFgkmLIyXYhFlYAyZ
vlyEmnmRbKB1xbRsI+NwRYlX9SLtaIvIg5x2Dywze4EjCqfgjxSEJmQ6pNJmKzsZZsJleRGO8j8a
UrTISfoiLBmLxFQsYpOba7BEvZSGDppnn2dn6s9eI39ryiB8Ek35qSil/TST7OQLulY8CK6w/rtr
MOZ3XbdTEumUaXCV8x6snuUJO0DrlD0g0pnPzZB7z6WSp9Qssism8/XUmOimreS4f/TK5juKqu4W
6e4uqCAC2Im1C1pZnnIPTz1IS7VKgd2cCPrlzxgeY2JKavS91mn3VC1MPJtN/aYV9TYUyqakLYZw
bnLeLLiL4HG2qvqh4fDr1Rg8/vmpLNUhhoVY2//8MOSVih49yK0xQS3VE0+inLO3s+aQioNJP0Re
TaAIfzcREK/ezPi8LOB4X0Wb3pdw80aCUjlUM46Ozi20Y9gAFQuFxRMA7s6LBvoLyBbivpn25R1A
qUpmzY+I0xwM+uD2hnL5F5jRXs7Q0TibuW2NCSSR2naxUHTGi2PPckVgjO93XSvSmvKDLP6TlZkf
TR5Muz9/BRPJGetPvtG08RQPrnmcB4dfHOms3MVwrpqREuy88mulb6zS3lfpDrvfW5tZ37UIcYZ1
+pvyii1kMkB/ryWeqCg8WsOHoauntELQs3CPuNFTH9WbCgRfgEc9MkIDmFJzzGb++FJytCa19a3V
qGV9h9e4hVoIBi/w1vkYHRJbcSWAq7BWCOZDmT/0IHJ57ZTt4lWsH7l2qEfVFPY6yrmu/dvPaQyk
jTZ3LDOApbp19Ds01Q+Ltzcv1w8sWgn00ZJgLDGvNkqf7YmnQNISgQkt9zmEMEgoN7r2HbUDWZYf
OSHUi4i84FFXiq+6oV5iWp7Q6KC9aQSueJrTwOqyL4jgm4w/UxdyFTA4jqNRwcby4vwxIzpKnix/
Gf78R5flox2n1krEuNOMyJzWQsdH2Q5dT0HoynTjC5zD6JLUvPdntwxWwlUQ1CmeIy1Soe0t13Ij
QmOvKvOUTW12R4CnjarWwsUgmd11DSPD/GffDV/uqnL2q42q5C5vO+PKNsO4joam9ui9NMV2YM74
jFnDUa6GK87NOYWJM+PdO0QC7J3XWsZzNzfYqWAPH//8cMjJLWkxpad/fsiIXh/csGvWf36IpJdc
ZaNeVWAHTxMNcW5t3oQRf460Aj1ndbhpXNgQE5cwCHT1058Plct3ou71ATwvP8fzLz9KrOGrpV1k
bbDq2i0t5nfw0pxi1WMwhskd4OYM/rh/iatR3LURDaJujcaXMt8J+gBpI9a/CteoCNzPH6EZPCC8
D8cAme7WZlV8Y/g51RHYy5YXCxm66KjlibxwyL/bbSL2tDi9Gjg7t3ZrHGPeG4zj3tpwEnfDrrmD
XSet+zD1vvsmSmKJNYs04nziKJZL+4QOugkqh9hRwy9OGLK3iqcVfXRJfUI95drfy/PfP+BEWJF2
sH0c/+rsRUaxp9PoxqMR3jl6wVYsP09Oud1nrry6jEWXPx+iaAZ+KeMzGy7vqEzMrFo4U2PWqc85
ncVhsozmbqF68LxOrsBe8B3raI6tXtjnPo6/WytKnv98UB6eIx2iNzbuZIehoH7WFEs5Wxlsipcf
QnPLttVMwHPItBzb+ABwwYuHI1t7GuUW53RrE91MI+smc9N6/vOhWhc9+D67k9mxImbzHGch3TY8
5de2zjIcFGK7Q43AaNCH823KsuCIK/k22gPhPLd/8/icHimFuNC1Pa5DyqpRGUgANmnrmw5r5Hyw
GOzpO7Kna9iGgR/mDwXGlVPUG87dIOqBC7uYv0bc+Dmp6FezQ4gB/r/TQ562BkWWT9kSfnHtTH6P
Ma++sazfbeJnIQPfomNlZ1Sl9KKVAAgYTAuEIXPXBRaQ7nH86e2OjQzCsNZ4Ia+uueUCBLwtZUV5
JHvYbcuSIiSGAMBrXRD/mNSIZLaYz2NTNRt7JvqSNQaSENvknZdzE3RkLQAj8byfpbrBRbl6NoQW
hLTs3BZ2tjZhWPc4P2rw65txWibRiu1iHhm/Bi3ewgvA+DtGb22pWTw67OlkcMxfMwzLm74awp01
KncXwSXCjZLeYhIxa4/+nrVW5v1ViwZv888spp001RuM98pAvxHhd5jMe42iDOh08Pj+2a68Se+q
TvkYN74jzzlnqhu3NqwiPIqts04U/djBAqNprY//r0uDsWun56n6+Zf/8+uvPF7c7W3Nu/Dfc4lN
3QJrhiz9DwV/A7GN2YPf+ND91NPjT9Nl7R/QM+Dn/81//Kef/8lfbwkpQBz/97L4S9v+qv/pv6jU
+8fv/Ls67oq/ubqB9OxK7kCeafA5/QMk5ywgORhqnjAt5FsDhNr/rdTT/yYMkB6usCzTdAA0/z+Q
nGn9zRVC53dCIDeELs3/DUjO+s8YN4NlLUA6HZIdRXggn/+jNo7R2ZN1By1TxRLPioD+Dtm9a/CT
bx0MfBk38n746QR4ucl6AEzyvPwvmIxjNcCYTUF4dg68Lu0ejzaGBdtdyRIkjNFN4Y0mnJvTG9mL
E6JcUlySqkuhZvLqHU/FgCCxFgK2CkCbb//dt+K/INTZUNn/k+xveAKOmeFSrGeYkrTgf/zUQOWm
/Wj3/Y6/lRCc2RypY2K0AxaHahVscmu8AU+Pt01nPxT5uNOWXDo8UnRC1/zLgGB79JJIHaO2+uzw
2GyztgMSo97JfVdnnfVeqIt7rRpx6hZjIrUoAX457okhC9hpOpKjm45pw8aAP5ADB3zrqXPwgUOF
RTCQ0cOUhcnJmTBVNlQhHFBghlUMnflO2ehPyekOf9C4TNwc/MCm+zVdumdxqOKhLc9RBVrW9IBg
kyt4iqZ0uo2s7FZhFvgj6Kk9/qv2qC+RCVEVGHfple0KYmHBLBpibfYv8Ha0nOrRYag999xL5+JC
xvko9X1TsFCf+/Idm9YGndv6KFptq+W2vi2E0+0mxQO9d+v4gSs5Onoj5gttflQwmpaJlsJkGqDy
rxXPylVTTq+sRe6KeyVaW9TfBmBlnRL065a13M8DhT566xxHHZKSFNkjyfQ901x8hfesXzJrow98
x0jUmRv61whdi1yuRQQwoFrM0FTHPtmAqrya9p8ILFhtpShG0sQux9CNybehhACDCSGU+FiFiqSU
++w6Tbz3SMWu6ybm7GpSc91F+ieZ+fQFA3lM14p6aeLB47re5xtU8vIoXFpLJvmmc+FG312TNTJ3
SWeCXuyLBgwUl5tNUaniIPPZ2PSSKDjOpi9So3i0dPz9wbxD5z4RHh9XCivHKmfLSpPV1RrDNW7S
2xjqz05MfR+xWgpv1qSRESYJ56I0puDngtUfkTtpxUvBymKrS+srjb3gIGbW6KU7H6davmZGM9Hi
ET8io/V40d36HNRZfywG04/DPtmYdejuWOEWz2qwT5No2FeYwWdVOdStiwjbvBsCVBnt5JoPw2fW
BgHINXUD7LirNRGtk1r5lK4cTBPXSQ9VSJBBBH6C72cs5wdnbg+awbKNwqBVW+UPYgj9BG72OvVs
tLv0pUvUPU76W5rQLWLjaXI7uTUH7AszY+jogBiYzU2ascDh+w/hpI43pm5euuXSjvVv7Q6IoY5K
xNr71hyiEHrkvtLCTU7KLkNUctozMKCv6f5TabApveBcpuWHjAkyUE91MCSPsBblh8wKs1xiQbiz
8tIvC+sCxm1XSJrqK/jeeKKKgzWP51LWpGumvaT+Seedsw5pJmwMTEzBLZuSa1XX5zTPL435GBnW
N/HIo5QgleVMZ6TofZU4uxhYcRJphyZCohS5wBTQy5DATvwy6QAL00w2vjue56a71kGDW09f7oPJ
1ww9ifYUKpGp6PXtDXeSnjmmOUGmIne3sBcnRvF0LwvuaGny2YUNNj4L7LbhDhvUB4z7uXhrtfoj
pZVtgw2GAosYg7vRHOmihj84P2raqdS7GtwVUoJLRLEMTmbhvvH95OFnHqjJkGhANg2nJSmKKHyO
4dZtzH4+lpXnbAkJ0kx1luoVp9Frx7WMRYe+Ui30xzA96qrmAp7BHEMdZdl31Co6s+e6vthRQdoj
k5eW9aTATLPiKneFpI3J44DzB4eew3BZVHfH0vdFc2O+s1ANps/BY0XWu8GJl5hYy0F6OHyGBlwK
hxnJbo93TfSWTcOlnutdyR8PDeuMLfJcCzqKpJ9T+wqtzJmZr0NCr4bfFZxJtCF8pkXYrjLns46j
VyOm1crzfk+T96OxpYF0ah0gz59jbCJk56d3Od+iJvtAlHHrt7IgImb1C3YY/CQQvqXgqN1FeqZt
LKsr97Q2XRE0sQambAdofhtxOMVfuvk+1s67NlLeOIg7yHLMkDo9iRJmMpDFck2Bw21JlJuDcy0n
M/UpCIFVDGDU7UceePFboFEImxF3WHkBkX4SLzrMNkvsytCZn+AxsbWEylBGibfKDQ28TRH9gN8W
vnTXThLpe8OO34YIuFen9U+FIKxrK+2hm9tvasBwZrML0Mv6c4T/vS4dTfd7y9l1NY8XruopPPxZ
34QLD0u6/VEOpsID3bm7bubwkw0/pAsLnLYXWEhZOZ3tuLW7ZH6cSyIjCWiuKDQHTKh2hiMrIQQI
ZFTxrkZbfZiKhMIw3PMBlTHrGsIka3XVbe1mJMuTcbif7ExviCgP0B7UN3tF2FlpIzGdEFnAkrAL
YSrwmLC9p6G8gi8AciEI8EQNUxo1gDokoKOm1bh56sF3OBp44NBCFdaVjxS5bbzpFoWNZPf7wSfZ
XVIvFVsa88g/G6wYdCv9GkcXC2jlvk3g4VRRpIBGund2ltgTARZqkgnQCqovu/k0svpixAhD7KcT
nF7J58hu3m1YIyHgtr42tIcob/qjqO0HkcGaFO1C/6sWBlRnIyCbQXP+88HVHRpF9WTXYAmUS0uZ
1/HvMHLQ515N/qqMBPxzw0j80bWatYoxIbC9wXS8tLxk8xZ7KjsGtwMFWwMHb1DN1lm2vMC8G3nl
mUOv+DZDklVe3N3Bs+arCGcmi01Skg5BUKPm24vnY8entDK0JtxIRwGYP8qio0K1VpumEx6XA0Eg
Y/BedcLiejbClzLj5fl3laYdbAUkm7WJJYluCrz0w6zfgPsV+8HR3kq4RANev8ewLX9pWsVdTB6F
wW5kcuBFNbQ13NI6hk8j9tFs48TvNBiXhWBHlDFbGiaTdThWLLvRftdRFzwQ4nM2kVOxerNZVnR5
/2RP7nM0dNuhxcIgy4k8le39jgYDkc1NnlR/cBlAT5VnPbMWNjdzOxebIsBkPQ8BzoJfmceJS3M1
uS6tWHXSSPYBLUyTVjQ7xvzHVO/ezQkdwpYkjBEMrg2YCXco5ntJDRbPBfbbYhA9lpRu2Hle99In
xpVcAH7RyrIImj9jEKSs2Wo0bF6wswpUrJ7U/wD9ftD7B2mVi01O0IpSJK+Ay+mUgOmbr8ouJE/f
cf92URwPckkAeHW0qxnaq8rC5ZfD77CmY7A0vkmL4jCib4chnigWobJoRVDdtav8peaQSZPpu3LZ
tnkLYCQc9E1DLsathqcMnj7vhjDy2zwiMpQpvwfHuaaugn1kTqNdrH8m8CkhM2D7Socvlw439HTZ
rXFlhH6J++jJc9WDK3pibFX60APyvYbh/ELSQd47jw4KWvEKCnDNaptBychwc9cpYW84T1dZWRfK
lmkoGLnTGL3f05BHOZa9nwM8k7lMdjlZrU1ij5gGbHPnDkwJekcRxuARIXO+WBDV58LRz12pzBub
nsvUJOFZFJpJ+d/eFUN0s/OGz6Tpo30sQYhFo76Lelmyk0ODrFyys9PETEUUbtjqgwl0BCoZXE4a
uywrS25R7bpw1jALtUhBdShXcZFyARKAYjFoLyEDG68dHvG8Dp8tWhs68B9DLfrHpeLrEeyHvaq6
Ojl47ShXYFCjrReY/SmpPnK20WhADoZV1BdMLyJ8yBMy333S5zvl8tZhwf4DtuyMURGagWXxClFg
d8rUMDckz8YLwhSLGP5h+9ztP+MpJ+T/b/9B03kCDYl3MOhePLg8pee83GLW1x6tHtSGPSJuS0Jb
p3Qset9DlCZhjv5HVOclniafOJ39zAPRxpAOic6pggcVBwT1rToCvlrQ9wfcDXdNCsGjuZMBE894
WLjeVfMmMarxA0g5flHnMxd9fsh1hTXCe7TqLLqOw3ns62GD5V+xRjJ5I7bDp5qjR67ov5zZ+YKr
57tRWBNrdL8g0XgaMdK6Abs76uwQGucnjJEIFSmFcdkWNRF4S4wuXsYXsU3yw5QMBM28bhvSg5o7
1ucs7Yd6Lgayt263FsiIpsEk3XGbieVTLIWzac3iPFFc5zuFvpJdCcA2gOhDKgJpkiVqG75EH82F
8lhNH2m6pF4hmm546RNNey+IlO1zARugn5rnMVppIiAXlHg8M2DGb1Ii/BRiIFeRDQ6LwM+iEsTb
KKZVzduAbPUbxIX9bEHeYmv4jVmd2Euw8+yEbziIZyaZ/IhtRPKFEW+21pEG13HXaJcobr17g7u1
64Nm0xQgnlVj3AYyYatQjaw1uIUdwGRu06LaNHUVPyUDsqcqXG+HVQ6cQmMZa3aN5TXt9E2rBchq
oAPQHPLHJI3KSx+yyWvwXGxb3oQb4lHxOvTm3xZ9tzuayQX5ALLulLB/Fd2bSqIGsO608gylHeKZ
HaDKd56DX4xjIt2ST/f5bmVYvxvC2B2/pu9uvE4HGh98W0u4R3E4qILqRhZD45kTq3/JFKGaguAc
9xSAC0Sk3SfypnJrAe3akF4T99Ax/SYO4utQNS+2MUUEr8WGb/1dx2K8T/uuPE0ygN4iWSCZLKBm
CysSYDgY5cNgke6cyAC7CV+4MPrVmT4kqGPWRBeniOxVbc0MCuW8nmdf5r234loFySoii9DmO570
m7bo5S75GUzcDwUGs4ikdDNn5ka2GqMJvB04ARsHilRqW/O6c8z93M0/s96+VJ74pTvTqnO/LNF+
G3RarJuufbJy7hasZZGpS3rYPCQG0GQBc0NydZNs483WWVliS+bnOVBhsrbM9oGmlGvvZuSPoL3s
QlObuNBL4Et0adPasZ5oTFpXQ/1A1TM+YkIiq2TKeiCw7MrMIM2vbsSkJ4Op9FMvZy7e9W45bcl0
1JsJP91OeT8dufELBYojKwXNBZoq5V6v0j3eqQ1FWAq6bbKgc9juBo2BHJPhMyzBGPVp+81sl20n
s522/HXhqktMb0f8JyfMD8pVmpBJhMqP4YNWE2AQfW8QyW6KbWHywHHZ+xQssOhBrrwT0VxcmnNQ
rfs8rE/U2K06CFEX1yVmUs8BJO70C/wIgSexz9PJPqRKvOca2jcDKW8/81AqXO42SXehzjHhJnDv
wBp6FOt+3nsZwSW37m6gaRFQZmOrBvXWwdLwmuWmNemXbnmIUbf43uq4IIuo0qllCl8D77dysLiw
MuPSDvK/iaOYW7v8iN3paQpIiI8py9NB0huAwrDpeXubKGh0VqqUpKG+cur5VGOSa7X00lX2tss5
pAXsILerZl4gAXjuAsox9OokZKCTo7UqeEeHBcAHbdzZI4tGkRH3pio2jARun5HyktQytbPhPEES
hAZVMP8wmpy51oLqAWlg18jxd8q/cdJ71NIClL3pIXGOPEwKKCTkT0UUb8MwrddOmJDeLJk3HAH8
lzqeB+5W9bqrMqIiMwXsQyx9R2sulENe2KzBBEvV3bYMC2w2wd7U4/TV47g9sTOIVzRuBjcnH3VQ
x48qrIwHlUmuW0H5GI35s+vl3yO3t7NXsxHFW/E8t3q9rVvC5sqRH5WGgcU0C9guXlQAf2dRWqSk
CCZjr/Py3NTcqH2V6oeCfuWwVe4aHg+cxaI+LC91IALJvg74MhMiNkGvGbAxnVmQ6ldPrNR+c1tm
Oxaq+inA3CYLBS/JEMXVlkeOROekVe4rnqxmR4rtsSmwfHoOl87SpIt+7j2saIC60ZjnU2M01kEl
+pYCykutFK/Uav6aoamt04reCP56wypfcmgNtHfQsgRofV0EXOoK3JCcInm3KyiyVGF2KIDdbrAb
rDJzphtO4MqYnKe5SL8jUvCLL2/iXEv/8tKqeTTN6Rc7YP0llVq5DeCeHyUGgKvgk93EcM78qCYL
xmH6K4tA/Ru6wDBU4VHp4MtFWGahX5b3NA6mWyjeCCOBFa4MpoghDbioG6RbnAUwqtfte22pR64o
97rxxn2WuP2DPcwatCWoiOMM+iSs073lsSIaJ9cP49laZwmdlG7xMNVM6G4cPw1s/FigAgnugAtH
msm6qE6TUzrA67hH4Kf3Vlw/leV4gU2S4ZCbt3bqOGgoPb6fGZYyv8af4yxZ9Z34aDRR/KAj+hDu
3JNBUslvxuRlmKKWB4HPX8dNpqN4KDVNolMZN/A5HdUGhXdVIyDqRuv5gnbGbV3QnUpN2itL/q2O
5OWzrFwh8UWcho1zSzVq0Id0abXQqhnUBkBxzaJguJbPIZL2uswNeRmNcj0CvaI7CgZNU6GidFO5
i+GXhV5+djNBHtioNtTHqI2Otrca8/B1qqkgIAKP/JDWwbanJ60KjmUJDcDz1KVPnXd4+LsY0PiM
R7UKixuGLOyW3aPBRTBl7BpDNqnZfoT5tu7UHa8dx3y/1WadWAuBSyE8HtxqRNGiXAnJXrPhYuVm
si9VZAHSSk90kT7W/d3teFvwW7ix5D9ckGBkeBoJx/iUzhxWyKq6xTdF52VVtvfKjOO1kPmvNE6f
maMhqwTcDsr6EnO2lyVBfXcGYcIFH0y+WZF1kTv+8+LOjqBN23uZFh+8OTcaKtoO+MVaM3HAE1CU
PNhdQ9xEg/ONSzNe2piOrpDGMH+UPKc9POYm8x4wozG2CeOA18oxt+m2ubJGDqRlJTA63Qtf4xsj
Ld0UMVdmc4o4TzX3MrFsGCfxjE16XY6AVMqBRK3sIZWJ4lXL9WejhNPntCcT2x2drsVmKUfhGOo+
HF37i5aGH1nXp9FteQZ9CJdHcNoM742EZWBjSmlkFxLRE1+D+dpI4xBAaFrN+bElYgumtaW0mQSi
4WMQYBebi0uXQt7ZeQz9ibmK3O4RiqHRGtiP2trHNPiQ91jliICv2XGhxKF8/m70ifCX7azd8lVQ
rwP68a2v5Mmy6M5zmAjXqtXB1NXPTdbuWlGd2BjeJfWzCx5/ceNg5OM8YTrPIgYITl1llH+BIyDs
PphHumqQPRaPHBfUrtlMxXCDXnIFA1LvRTX4ma5fgyh+VQrx12WvtWoLs/E1Va+EjsTfZ+NT6orv
pDKYeLxz21ZvCcIsr4mzU3unzqyxe6d/CZfEbKmqh94L3pwIjJjq7+yRf5RSF46e3xhZ4nWCeDIU
52qmkwlgx9ZmmtvxKkQ/KXyG63RleS1BXjh8NmiKK4V7e6gzr3pId0+lsdmma08iT1LXEzifnh2Y
m1yfH+s0DU9BLddBFVJCQsjZHztoZOVMMgFeWb+ybOO9S4OfDHvGqrF7b2uUjg0wUl+VbVtvdS6l
5ehCaYDVVsBiQJS60DAM8lr1MAL7+qQ5H03bYRtxsLRGCm6LE8xs0+nRyXL52Q1cX2w3OTSu6Y9V
Ox4JBfCYrLStl2jKnxpsR5jmEDVijCoTlABCnnzNG3tjJqm/uEMhCrDdSLz3rq2Fr0m8I6mr5z6B
r37rujR5BK2b+KmsAh9OyWOSq0NDPSjN39MaB27uj8wdhmbB2G3oiRBY2rZhp6/RwkBTJK08ezlX
DtOBIE9u5qx1oThWVaXvjA7kMshFVnBNenR1jXdVmcFtCugqz0KxLXurOw7zfFCB0aBPTeOFQAY9
5uXJ0pr8o0jnpwnkfqIHsHvohCoCTLaa0IjxeRpXxdym6vWXZjgA0GWAlITPGUfgcOSZ9e5ZBwzm
FHpWMKIqPf2xKORscwZD+w1Ok4cNgxKZTh9PQN5fBR2L67rkDUkp934kmQ97b20F8WY2CLFMS7Lf
0XNvY3RxekLauc6GsPZVMCIzSIjwXWF/0n+LrlgOvwY0YUfwHLXHftUZY7yZhi+TFoxaTl/FSL8e
NdJkaTRzHdfUDRbBnPuDJn7s3t1jBZwnEig1vPVNNTk0vViOyQhXPcVe+FcJqvWOp+kWjYJL1pji
q84zY1tVy+MU19WuMFFGojZS0O26FTUl4StAk999Pp4Y67EkJbjgJoFqmLrlJuj5h1ZcALbpVHG9
IEqOhTw7kv9L7m4Z/3LyfNdVoI80iwkcbtjT3Jr6jiUrrYrIg/bg1hxK0eQbUHXMvnyWNdzBUndT
GNjAowP8OeSLMlqri/dgmXQs4XqroJ5+OCGuCEk4xRJ8qXOnchKaPBa4LBjagL7Iq3PdN9QIk13x
NZEnOw3v2pGOQx5Vmutjso43jVPrOzVwLzVmFRNwbm5t2tHRGG5w8lbXIay/QryyDJTRrQXYL1P3
NR0ekFH1AYkaYW3wseQeZOyc2xqOprRGAxuS+JWx2VklXD729lgfYzVUdxyuvwGyvBdZQsbEI3Aq
Km5AOtVsbWql22+GBXVuPfTjSt9meRpx4E88plpj3NeqODZGNZPmKcSxIQRPKWVztSRgWGVs44h7
/ujgmnd5DMPRyz+4estjNjWKqI7DLJUVHNpEonD+1nxtguaSFcAyGuZ86OS558egFdK8aK8R+Ypp
LrKnoCw5yCxMtWO09I7Nxa5PgVE4kftb4o7tTPfViyvv0HFxPHRVfWfgvBPlo/RNjGrHhbxCKWkG
cTPZ9NwdhwmGlhJtebPg/CsERapJ/k35anLKSw/Kp+YdHW55iGvtYxqAb800i/uCBL+S8kxrv+Mm
k6c5gNUYd+BxjUDoa+jH8MYUkmmQgtYG7OZPc/RqV6XpT/n0V5GwCCx5lh9xwBKJ0aLYh67yZKmB
X87BAtV3+NEjVhXStCRZFYYAm/tLgC5FOxLLO7tO/pWo82iOFFmj6C8iAm+2BeWdSl7aEFJLwkMC
CQn8+ndqNm8xPdMT0z1qFWR+5t5zKRfaNYpTe1svNJ2wRzyCByYVtuq+BL7vw1qJ3B0LzHjIgMWG
BloKasNiufm1orQHBVxmDG4JkC3WvV7PW3wE5xLX4XpRKSs6ZkZSVjHRAETTOexYwNgQnE2lxIeL
XNoYW4Atdu/wREHfcmMk/PrXYvPGQuDJQaGcrWRYWA1BUxKSchPQjW2l2Y5WjGkmgtBoMKDrVIgg
9SLMy0Se4sBjqIwgARWzdxrxKOEcHEnpI+cqF17FLkR/HqtG3w9dhVoDKlWTmsaLhYUCssyfNw3O
Ba/KbWxGNtqG/hq4RUB+FN5rr0TquEzArFsZVmX3ni/iDK8/f5mg0iHBHJ66LI8PRkmoxUi+AenD
2mteU4VLpHOh5KZ8d0EkQb7LbwZSjq2m2e2ji/j+aDvOC6pv6vHlDTbRyUOTaE/ip4R9X+rObR5x
sg8wqgvn4lAihDr5vvz9rKdA02afucA9XVvrfKJoNDDdfNObpukjk6nuhOrWaYMHFW+10X7X8nmb
g0oNx6B9t215Z4j5P2nV5avaVYdOA3s6Oh6835hSV/OfgRW9Z9lPPDRfWfIHp67e0mSc7M67aPP8
rnDLx0G9yhJ0Gnz4b6YTPOaBDXlqLjCI0mRaxs0fjUOXtke9HpA+dD5m60YcM31ZpVb25y/iHcE9
e6Tyr1vSP+iKfzG73BWw5o++pyz23o3c3f5lOiNbh/+awEU/yjv9z8invT4VyPvmr0C4ewAvqIoM
/0ID9Kz09tQF5t7ESNrL6Wn6JF4I5Cn6wJXqHkyEvEuBRLopPyx25KvZvFPWfO4T/m3QZ/9sXz2A
I4ZKj2Ji9PF+dPNaxcHGnmvzqAXQBBPsB+dGr1MoM8yYtAubKvObLe+ZLYT9SkDJ3yzRgQQ5tRFw
J9AryiHDUkyXTMuRDbQznsKEnScaH9Te2rk0nfxzpC8O4zhxI7216ZJrr7vmhkv4O7koteHW/KuM
YBNkxVcmFDKY8bUpfzmix9xPWfudFzlZgZrzoJYPp2/19ZLPTTRk6B2EauR+MmrYTXb2JKDMsfWD
Slia5Hm1tijPSYb7NQmMbxLhZsSORX7pk/HkMVs6mSTQk6PZPxv3+D+D6KJQiqyP8gnf4wJvWbGx
XJlaoUXFIPU1MGR74yb+V2KSL5gYYAtcVu+FneBlGpgxoEsFTDukIYlpBbrp3DngnSY2sgBvjP1Y
gqONSO3eSUQE5MGzeJ+bSeAaGRFXj/51UXayHVxSYyre3qjtiRhkjZowGYk61192ZYM5JAsES0eq
UDHj2ovN6aDLT4gp/7oUzTZ2vPzYjFDsqgzmO4PDxzG3XxN1hpXeHUSB+sKUfFyBSPeV1/NlcX5H
ONGxGurxhsdVP+PzitdG0sLJTkOgM9ZXa9yhryCuxqDfjkQgMAVeKPUqFj52hQ8ituhM25K9W8XJ
Fbqec5ZuhaIeZDbmpXznkoaR5FOGJ+6PMS1moRSmqLkA5yKTnQXQvUtRyXtW4Z1GNK+zSnGufs4x
kic4ZQf65JGwhzibPsx4QiM0++mx0O1+o5mn4K50wYi0PGRCf+KuQUBTaxqsE7QCbtV5e+Upj7xF
z+a1VaCp0G4PHs1k7NoPSC7kcYSXtmmnbNfWjOoDYzHWKY3c3lxEy1gNbGQzSA77zqgic3bye0Rc
fEGnQJ7dqkeuGaZ9sHyYNZWUbfjyQjFR7yeTXtAhjui/UqUMXEJGU/wB9mx5AKlYzqY4/ACZUgo7
jf45Scbgw7j8jvl8k2NxKNg+AGiT6XPvjwjuOw8HBsmCSz4IgGgzMhJCIEblZGGbuN+D4td33b1Y
y9A/3H9Y3Il1Y3nLZv8lSMtHCj9mH9j0FFK5kPXVi3LSmQAvYlYGP5oHCjLKZSfHpE8s+hASskLk
2uJd3QQ2CvkCT3E8USgVxD4WDOPGQZs+mCbQb/AbBp6nUPsEw9PcOqij6yhnzvnh3pUSs/1X0rh6
Jii50fgEyu6+KtdiJ2jtNacH4BKkv1yw1oAKoWu9vyZG0UwS1B08/k4K62MOYCjsxuan7kGGiTbg
vVf1asQktAqKJ8KJGKotRAgpZ7N0lrEjqQhedNrduNH68yRGemEkVVgpk/PImvFgD/K9EmSPaXdB
oeeLZ2Gn5QYrW8d0BZyqFL8J7nYogqRcppTcGMseCs03rySkH80SecSQkafdwFkC0g7Exf/VWKUS
gpFza7GXr3ycuwivWF6iQcqbgeut+k4m7zYRc7XCdAK2qTw42gxjKXfAFo+3UfRHw43fzXGqAOmk
O54YH28N9myuK7a1jn2Di32wKTHZjOCLASIViXKuQzknVlTJ4NJm3tGo5rtjmR0iFwJ+XoM1FHo1
z2RRPDlgWFn7ylDzqqsz2CxJco/Fw3zgEmjyVZr+1qncCgvqnJXyCLEzIcgrhg4VIgknkheHsr1o
TbQIjfjFvrGR72i0Sm45rbTBJYBCb0OfkTGNSmFuSPt6j/O4CUVCxw7C56r3seB27bKNULxDohm/
oPlNrXhLhYmC0bE2xLLi1GXizhUf2GHXIagvXLZTTkmQHl82kvn6RrzGvzYfX8FwKSWBfpNcuV0U
5wuPHyXAjIiiM8bP1sjndUw4zIo4Ho+aFwFXzr2lmQ1HUdfegoocQJuYHuxv9p+VMhFEyEh92Gmo
nO421dq81Nn7iOOmMyCGtk9CzQulI6OHnJawGjTcEOWDdnDmah0P9MQGT9DK1owvT2/eLPGF/xDK
HACnDupXSPZkCIyVpdX4njujjqENCYUu3E2KMcaUyYdxVmglY9HxERv1k7J0tjSNhdZSdns1G0/k
DL2jjFORI/6GAqKc7Pp+ze7uhhvOXxnwkdeZw82SYZ8xC+9J6PmHhBwXBlsENGylRPcnlfgjtDUJ
JzQdkriwCFRXi8fGflW9s2CgHsRaZxAEP5pOzrLEtpx18j/YxXSSENzM/WQh92exmAD3zo4h8bzv
xKvYlOmXchkPg4MxUWAODyc2zYwsaBiW5anDB9KPDTb/rv1eUmYb5MZQ47OTq10WuAQPseISOIxM
PTj2ufFPW4L3nn53ARq4ChLEleNQPGKdeG8wOzGCQoox45jRn4i9dhlKBsRQpNqbOefPOPukhc2K
AQNCXjf5UoK3ZhjnvVs8F830jrzW3PC8RUUM3U0tHQfwSHAjYgzoGuvd1FEoDosLp9h139ny5syH
r3yhkUbwAS5uEsUS8W9O/GLt4wcq5jUyNi55t0bLPPXAVOpNIYfxGIwz8Ag2ccTtVbG0TzLtPxR6
3dlZLrwezSrFdohvwkYVyDIG2LQn3/qUR9k89rOxfPNZ4hbM5GXone+Kmeo+yzGRLxJ3fSataETW
HbHuIXfLZqtEALpTehcG03Tn7RhceyS4Betws2rmWx2zlcTqhQIm3s9LAjKpxKsWl2eYdZDq3Zo3
crpp+p0fQMJ2103gZ4fHwgXY2+XOuh7n5MFTUNIysGeF+GMQb60U44ATal6YexAlF6MKi0a2G6zU
5OqiESri7Dw4/t+U9sQCBDdNkRehi/IB6zXLeK9BB+abREyN5SdmNSb1FMjSSMnoK1l7LXeNp/VQ
qOVFJcTlmeaz5Td5NDD+X8Z8wcOFLREdwwGSxdrSSgCNshwh9Zr/FGqeMnGT27TEUSE6IlKT4Zbr
7kMpK4RdyBoKUjQWMXJDZoAchWUzayoPvd0D8GbHgYTU4I1ywpji81TBs+v+UkEzVWAfW+MVtKg4
0l01jCExPsshJS14yLIbuq+vyRmvdkXwCotGk5nDypQVWoMESN3E0cJ+Z03mQULZhXgEC2DyM1rN
T9/2OfDn9MeT4ogejxQdu/jwO/9ZdZz82lxc20zNR/yLSJuA83g5Mul6V1jkk7CfeTQWtm/OlJ0S
DEoris6ZGh8hkpNAjGIs6upBQ9l5JyLyYjvoI20g9XtQlG8TdIiUTD4iX2cTLqKDiVeRQA5cpwSd
ZRLyq/3Lg+G/nicHmY0CrErJvgMeE/Em/aaoCBmUX5N51FiU6ztMSZ8t8NUCNuzGZlA7zsVDo6BA
oNPc5EQM8K1RSGQZ1K8L6zWW01YNKHZ6t2WU1ecAlRXbZ5g/J92M97pXv6eJDfqusgQFRRUtcQDP
DozGOAbvY7FeuPexUDjLVkwHHLt8crYVkUjmRphA32zsbKxcz0sWWKEPlox2EHLKHN9zfoY/vy6A
mrSQ2FjAhHVQHfreIGUrCzA+x59IdnrEFiCP7CsISbArsrkGTlR17gOGWbbQ3nAWLVJPWHF0DlI+
FwMygU6Y2CBfAoADfgDzSCavVhFMh6q0vCjpEYEnVVdfY5U/UOfCh1wm683u2d6xsO9El23RcqFY
0Emt7FrxmFnxfPYduR6qvv+qCS2Nchf8r89RA0ivmzdVy361bkyW2bYwV3iuwVXbtXf0/HmKKDvY
zt91LZ7L3LWIgfQTKT1AY1a7erEAurnpIZETfXpKCGzcFSy/SdcMh6Yxkctx5dqme2ih4SAohYyi
W7U62r392juEhfnBZDxZ3adO1P0jknPYR53OrZGQm8E+Be2vSMmObrydayzb3gK03deLeRyyKT3G
Y3ICEFEClzo3TXHIEEKQMIkcE6WRTU4j9vukb5IT06hPJD4LQWs0jI7RkNbe2PeQ6TtqChMv7D5z
j6uIDqsSeO8M0AZqJBG5mrr8JAlaDTNiGCNdp0yZNfujk4Q4Zv301McGuGshxsclp0b1/WndBfxT
UjruCQ0m7buZFpuZReKWOUe/S93OeKJdoCKv/wrFTGGhQe4zAZvZM24KDMneGAQISq0+Qedq9nxA
6bkSDQ+tnhyWani0wDXu8BE9gxpAjgmND/cLcgI8BNmxccTZDxQtGP6OlcZAcyOMIljH74X/JFPS
lFBDKJbWXJpDFDgzr8KAX5vDe+PWT/VcB8zwqL4XJtkJOuSaPiOwpjens5CzRZSwFy+uPqyJ7myR
8s+3EPHof2WcHroBU8Dk8bKk3LdbEdRndENolG0Lwjrmir5Mibs48Hiy+MjoMSZk/nCkh3f6zxB2
NBVl252xdP65lg8qaqIhTbgAvalE2mfaL719IrNh4/XUaU4RoINR+nfPJUV4hHnJ0KLihlj1vke6
s/cxLoiLsgajR28c3H7JWeYMx8LPSVmyi3kVl8PaUfVnE9L7MDFaSwfDT/yaT+kBsNG7X0gHrRwX
pNFE/r+k989WE+9LuUSTgeHCWMgPDTaiEb+6YAwhOosdaFZsh9k2wtohfNsfIB+BMFyBcEK8XdwT
XIpgLxOe06JkOyANly1rr+UqCqqF25NWOpw0UiicbgC9SEweA8P+d6ru2e1jYtOxqGq9lontngej
1bcqLX9YdJHFA+y6YoATWIfAGUhGGnLGlxks8N6Pz10WYx8juN6rRhNrqu1veNvmdUtQTd9mxnP+
THfk7/oMeV7GpjEi7/HZFAMLVyNHXmIkB2abaVR0Atyvb6KBE84ACk57Jj0vOcGzQ9y3cM5leeHu
nILCJaHJd3xdvBXjQgLT5L+1uvPj3rUW0km7vTfb667D5pF3CC6k/eMJ4X44xiJY46N6FgklRhV4
H77UyoPpkYM2EL2LBM+6TpP3o9t6CqND/Gv8VD0UfvGbJmOyhSCKaFIv1BHER9tmN2Y820IGxllL
E4MNjUSASv4XOG/jLZvvlcHRnur8QtpafVFar50RWWOOaUE3snXSxZFZbn5u3aTjtcx4g3K5Hl33
sBSB2AnbeuSPS1fWMfFvPHXKyOYN3X58txhz9lpxmxz9RRUWoyVitHgOOEkQV+ydZorm8uL53q6q
k5exvvZzvMmFolXr7zF901bqODBSD0WaD/7KhYUC7DR+SWIK7pRyMCzuGlanPEBToSDzeaQm98Fg
pcKmhDfb8Y7oMENnhr1bkeeRKAwtrQreEgRtsjH+UVERzaIFTxLBfzgxYOIiz45G043rKUjPapTO
rhY0psMyFjcvC3YsHR+XJPks2jZlrICSbsabkmrYmhoI9W7e/iXGiBPAY2nT4nRik4Ljg/2sXZME
pNLz2JJzaaAP3HltczErdOg4N47lzfDjmsE39o+SYOBq0rCDZUseOQZ0HdpRK4hfHdfxozho65BC
zGdOFlo6rgijqbRN2/pHE6c6kxpPIADF+qCH7ei00PSaNy32ceARNAPnBtUwJW4otd85lnzrcN9x
YCBfaUu59zOifhC1VXaNm1/efxjZP/cpXw4uwdCmb7rj6RvGPmh93LHiUsn9UKlAbO9uvbWc0KQ6
Qf3VKwHyu0aslBA/vxKye0mXvmGL5mw9mGYAYIdkM6ryQxlUG3XLn5JhxKdHiOIkFrDHi7cB9HYU
cRPNnfdszg1Go9J4mF3KKIlDgcBsL78AYwAYYqfudkjK72z+wd7SgDSkLlQDHDv2tUvq7GVF3ExZ
2L/G0J0x1hHaSZgSIqXkUVOJv2uN9jBO6CozgoR6mylfIHnIGngzqXnz7AoRYCzWnGOUqTBduC8W
9KvJfB1xmKzo6RrYWNSS7By37SA+XIMnjvLs15mcT9tWlBNF8oIiCsEUvkMCBREPQwWjNhaH+1/s
V7BBuawzOzaGjUIQm5x9oECrWKN7GPga2FtoZN1dgNf6K05LGSENBI/t+pDSiQ/u5hbZjmETITLV
J4pl2knvrrW0vUc6kK/S59cnlYqoIJmpU600En0XeJbIJ51vk6J6LZW7oOV/0of6gCXmCOfla7C1
y3CfQ/oHgjkQg0/WbjArnRDL4WbQpjI5vDq9veOtCmfX3hhcX5ILsNeIKuEPD54lnux1gy4FAjF4
YA+X/ms8mtRhNisVXSNuMSvNXZEfnKX+NztxfiZgJz8zoOBmxRxBdtGD1d8HhmSv2DHcdXyKc2QN
+DfrGUmqJCaOBYw+0DfN9yEaBn9Z8FjF7V7X7ZyrlFqExNxhcN/kFKzZ/G6EC0KAKm4328iba0S+
iPfuJbX5iJ7TWuk9d4VHZZhlW8dOdERs2SdiGlg8Aw1YSYR6PoHZH0xr7aL+WhFGZshuCXN9rqLM
36OhYOLv3zBok4ILUkrre0SOPmz6OqURr59gDf94LQu/prtZCal70mvRizWf2RQAP7N0ZJs1Ywmy
bJGLAyuLSWgVbWtGk8ipgkqlIr83v62Gb15DNkJsxASgQ1wkazmUI08KLDQe9/ZUduLNTNSjo3Ol
TF22SgL95jfdE6iN0KyWR6NhPJmxQ5EtfZ0h0Orq5bM3WvjvShiSfaWvdSUIz0MxwqCuWZekZK1k
K/Zj3vtbdPrpSrop0n87kY8aoSgrglCW3diyOJzbEmyITwKwwe/uexUCj1F/7QEsqtL8kRTDG826
m9KS/rnp4re0NQ8Y+w51555oC4HvNKu4ronbcw+ZMp8KluZ5ImjIyleX8sSK3+Ej9fuyXaisSjQo
xEKWNDJhpo/PLa7JdE4f0yr5nKE3rtjuPqIDf7YC4Nb29BPXwzozoIaMdhChoGWFpI0Hg1VknFjM
AhV3ubnckBZ9l6VcCyY+vO/QqjqsNy4Twmq5e3lBc5pV4ZAYNzwEfNpbNuP0U3ofwHFcvANr2CMm
qOIwWCqHxcnQxITBF7mguyOvnfPN0OrZViNcYN1q7kGmcG2yBnSy63ySmukdXA89MIMe7gVRUUSP
CEvqeTpJhT4c5FW5MaAkwxMh4I7GJJo+Wzu9CYlqDkSMr7W3NtG3MXjY2CLyOS67X/wteFK0KTR1
yefcMOua2m5bCcEE0pv3Tlm+jGSGAZGx5qcmvuJzKhEFaVVoxiixZoOR2HEmjm4TtExYq4W0s4E7
i3A7QuwbDG8NjHFSkACveJvANky6rybABa69TBBTV7X5mffaY1uZb7nHk5CXE4IPTttgUNEysd4i
+3gxvGrtqiYl5Mj5yALmfVOGkjBPC0b9hCF4d0o1CxKmdTlHUN9FppN6ewFoGmMtbhe9i3oqyrDN
qdLSYnwT93pbCoVUmrbaYQCLjCyOzzYvV9uJ4VCgBdsMpCbpOWld8xjvTN17ip10T0arEUKr2BSG
060T7RCnAy3JyMtX4TTDAtieFsgChzlVex+YXlPF4mqh9dymC2d6kB4MO4GqjnIjYkJ4bmUbrPUZ
hbRf0OgrZki7xg3uV0GJOXKOt2SDMR8IsnytrMZi4ZXKve11FCb3k6fBSmLR3QjHNrd+XTXbTrd2
RQngUzDfWyOR/K2eWfrrN4bBV14W7ZSygDWkNPaGhlJOSJtwxXT+x4mXn1SivmZoXJtUddOmE1ax
7jSFxq9W+sFrkX1WibmvURTtVMcgyiGVKdDUA7IO17NnRJ0mM24APDvRjto6q6x5k40NidoJs0nb
gHhTS3c5VQNe5/tzgU5wPABI5aD26j9FJAVw5OQsTdAFGXher3WNI/3TW1v3mPLKf0GPyZAMkidt
0H81x7c3HO3fwHRxmjJON8G0bDPExlGDrCk6JV6qbsJ2wiEh+TYFITQ4YBDExDh4RsWbI2/mYGN0
j2Orw8iJ86xPmAAPwtNDHMyHYfIIKF6MvZLd1WDstHcX/yXJpk2uVfHW6FzocfYJ3bu65HRtAVSE
mGoli+PlQ5psjZxuabBoASueMv2pp9CJ0KczL6GAX1Wkcg7NdY6pgxVpxiGln4840r1AZ2IGPfTv
rjt+66l8ovrXd139JMxqzeCjAo7DAiJFOmBWCmh8jJVrMOMhRBYOeDM+6c74gqpGXvk9Hws79Khu
QFmuAEUikM0SNGjT0pKMi+OKN2NlKeYSgdEiaNEpDifKJS2/+Y714i5sIRxrCqcRitzXrHc/lrG8
W/ewnqxtdi7QWWA71hfjCfTpLWznuyIktecvEnHHIwnHrHHRtayZ/ZKnrDFnSbNnp+LPOkz+64KK
h6fcfPADFPKqvdl3cztiQoC6rmhpjeOfJeCTd5pflg/duk0uw4IiKwDbG4kF5TvrzQuVO8o/8L80
1Na4h9LsrjwX2HPyOVr5F1kZNcp1mHmk5a2sUtaH2TA/HX+yeNpY+tZ5Rp4gORNbV82PTq7yi7Zs
eoB74ZwsQZiYwC4JPlzCjCuVJCb+v7PmHcsEeZxhJJExZiwyPf1u/ZJ8I7m7ybk2ESCKCWZdr1iK
DMzfQozP3gtX3RiCe0PJBKSrxjywJzOJWYLgcMud2T7iIYUP0CQ3ewKWwXl1mRi8E2+PUseZ23Mi
Cn9HeCJqHV//xK7UXvMSnlMx2d8Ju3un7W+dX+4JH57PzUgKh8lAXykStSd3+Gvap1mHKojYgFz5
w+K6/9QiGkor/xertB2Z7vCmD+VDW8iPGqy1RIR4M5TOC4GCaBLrwcyInHaDb8fxP9u59pAp8SSy
X085qqnqWNLZePf7C1jCXtyVGT6E4Xr4JD8nzhzvUpfEPJiw0mFcfHvI0tjBufQrUBAHAu9SFOMA
D/oY37FW2492bOVROXPPFDnLWnLuzF1DI+0pI/6yZlhmHINcMvdpjCue8BIcZ+KAOzK0VmClwZyx
Otkqv0d6JgDU1p35W+hsZ3oHN2Y1LsCZ2bmnBSOAEckDm0FEqL7l3oyiq/Ccj/1LUzkPfdNXh8F1
0jMANUQNSf5UWgNhrbXSdkjTu/tOvWeVNs9RNiQgM23yvtjWTpssd+9+k/mf5Rn2sVf1X7Mo8yFB
dLm16B1DjXspoyQnjYGY+qb8Gs0c65XhpytdYi6ieNz4WKVg8BJ8k9nwDIOHYqQBK4Qs17P5MVfj
HrSwwUpceHycGXEjzqa30L67nRjXje7ubI+slq54lMIjp8s3wJha7radtIM+Ec485PjHsUHxpSwx
Og1Gbk5ifJOWItdTQ8hTHWT3OdC7WXrTGXObWWPsoNmc18RBCfdWZM1Dk5FFaJnkWwel2LoBstjZ
6x0yQ41QgRagYvYeMhdPhWF5546Ji5dhnONmWPmp1RzdvL6mtuhPkyqLJ7OdPgZ8w6oxYc1EMk8g
0+RefxdElVGOaGBi57NK7F7fL4b/qqbqZniIXKf8zRpxixbTegZ7WQ4SmEjsbWrHNLa2Ka9aWv8F
9GIbBnyzaR+rvNHBSViAAlX/Tn4rTI3BPll3NjI1gLkGjyND1clHQx+HfXedsmS5eLK2L4ky9K2H
+2se7R3TSnYZE26jsSBYGXtHmE9CPaDwrlY8JXdceI6rKGhhcVcvgymei0RWNxIa11XSj/cgWWqY
Jf1xbId3BwHedrYDG6UhE6sgpQ1qcPJeRgPjLzJjpDLGvB2NKbmRR8ZIi62SW8WY1ZIhOzWZCftX
N6jjUrMAR5wgOqrqy/9/6N3kYaI92nrt0G07TytPqdKJFUIBdCw50MbBKU6WCNZpXMSfpApHue09
OQ7ktrjShqO9pCSl1UxrXTK/zcq4YgMTD8TE4bOiv0+uSCj8Ny5cZo2kycBQzKdL5dz9ZTLo1qWS
XLu00IfU1H4Z0MG2R5e4T7L6ppFsehhNds9Bm9ykaebfaY9TJR8f3BYnuxytnzt+LQODUzmG2Mef
CcHr+dDsaWbF2fXQ8DmOfQT3hpu+MX8brNGbwUVJx+fn3/BombFx/c+8jR58IBVCuxl3rLfNexA6
dL4b4JFTCH3VO5qjTgLX1MCWa4dlnc1UgXkTf43lUl+SuX4ItIDZRtmQU5dhB20d0h9suMGprqlD
oFgHsqsoNlQFnJR17+DAy8VGh6mCRRziZVwaZxDDsNrj2t8Yc2Nwq+jeJUjkFgf7tp/crce98JNi
3uyWate7pUDNHvfHeMYij3T4wqpD7uzcwwQ3VC2ocC0ImxptgUiXGA/s1O8R2HHw4ZvH1X9fAPqu
tzexTujA5beyM2Nok/TKSovdn8V6RuIf9ZwWR93Nh601sLQbx4TJl68BgM/N76b2kvfGSfC2V7F+
ze3lM9F6b+OWY3yYbQ4VXtdNERcIGe6dYKBbkZ2g9CZQs0TuwF4qEMe2LgdiMLx2v5R3PwvzkS0Z
M2aukaUMjnp0ICP4fbyZC056M013yUR/rUbn3HJcn+9DrmgsiMpFbI94uDetF73xK3yF/JS+BArF
Ug67WJ+DKLXM/nZPciqjtkBjWBBc+2BwU6zH2g/7WbmnloYGZHvY5COUrBq/Xdr2O51l50s+yV99
PrkLguPRXIajmEfcUtVySk3H2pEJSlIgxysSklCm8y9KY+voeu5vT3wW6QQPfNKHsUArxZS52KHW
7zaFY4LB4qXjSDHPFmjpsG9/GKC35CplUMSTPBIj+QPeVBNwNmTltqL0xlamY2FG4cxKrdoMc1Bu
HP9uFKr1m56ljPWYaEPYyLYmYpmU2M2hl9dJBNk2U1grFpXFD4PRbEoXWXrq4Yxb5KoBrtWi434a
+vI2GhwgZTt6hz7TLmVh3foh5X10JcxOfXlPBk5LTBBQm6podMp8TVoSr1l9+e8byZnC9M9LaOgQ
jHXpmJyzPN17zjAdBXMLo9Zhc/klJ9XsxwezX567SW5kwPw2d5x5V8n+K0nVaya19lEw1A9zY0di
m3XzWUTv0r6Hg4CCaGHB+9IoCFA+bwuDEafbG1gf92wNhrDqOvOgeTW1pTGQRV9XPz5jnEzF5gOL
W24RpRcbNLxiLbLMpufpd7Fht7tGoT0pM9mGqrCBThT+FjejvTVt3yAD+tDFi/M0drK+zq1xy4Cv
Mg4gQcMPdhZSK7bzc4zriNTe4i5gdtIIVsw/0SrCKpmH6m4Wek5HhMO85JvUxeXYVVCDpeY8aoSZ
hcqlrxMuVScjs9rsBDJdqiy3keuYHJS7mm0FEOBFoJZbGwpgjptd4yZ9AwM2rZa5IunEak+k0Ca3
rm/+fAe1V9qbcl36yQCpbWsTsnXsVCZPAsEEIjsUk8jxs11HhntRB+06L+sXv+rx+ksPiNiEW6P3
w0o3BuzCiD3MtoAnjns9WtCah0Yr/yqvLT8nndBUd81dP51m64B5ut8wCE6iKgtyAqBG7+5kSoHg
qlfHjNFT9BKsUY9rxM09+1TPWrlHK/Pa9bb37vqsaOy2o4q5/9QzXxUErLcs682j6tw72elfWpTT
ycr6cDG5RwuoVCmoeo290H4B26AXiD2earoTFIa+xCk83pCl7hO4gytied8CMmIiqzMekbq89CYO
LMesPwp9eUmAYJuVNl9Ky48c45r0+jWB5BLrbr9iSlkCzil/6qGiHnbKgbFI/Yqi9dz5uJh0a45G
sKFbVquhK2a59hLyskD9YICRiFs769Qsu85z9inm+bU3Ar8JMiqdfTV7nKwG04R+qcSma5oUUMk5
9WEcEdzxZ/XDvh7VzY/jj8HvHObG5kudq09Lc4jPZURYJXdRgPleFM4pYSi+svqs3jDH923c7Nzi
CbAGNubqntbJA9eMNxwhP/9j7zx65FiyM/pXBO1zEBHpt+VdV1e1JzeJbpKd3vv89TpBDSQIECRo
r80bg5n3yGJXZsS95zsf/6MB8pBDtwmpvGIUw6/aSOKjY3x5hcXIl3QDpqyQqyFgC9Oi1rJQ2HVD
trGbipQU48UodV9KpzcQS9kvVrxQmV3TKKw9COjBAKkeoxHZzyxo/cY/xYtRVeq4KDQzhHJ1TV15
HlymFF4l9xy4yStOIj/SOZRzHizbUy6og2HJumktmJ+5v+r2Ygy7MPEzcozGoReNdwmmoC5CxxQs
pzYxLy5f3oMRJMZm4J/H8cjuaUCRNPeUFxFEdztOlneBdccdyK0bcdlRu9Pu62GyVjmVSduGb8o+
yV8iGl03tWdGnzQedO1IyqpRate7ztuQpOJh6vt7xR8cI6Bp1Q+KIdxIlJrz5vLoZ3RrsAjrjpIX
EuNnTVgPVvsgpMnlfCHE6rs9B7KASgsmuVw9C4lx6g/hG+dk184xDPObq0u/W3Ji3uhGEOjecjNv
xO7VJaaRZFj0vjGObOoD0H+UjZCnfKl10YM97Xu2ruu2JBDBa8W5KQgi9DnZKp6S/k+443HBDbzx
48fG6cpNoaZhj/2dgTkyyxE0jL4VhBOjFlePdEasKX8sOThDlCUGdFLTwMfN8zDhlAPLcLtarauO
+YVbxuGBamS+KgINU9ov6T5uVLKqRFHsppTMpi8BoMhojXU9kiD011xkixdrMj7r3DJOGIb3qZ/4
l1aO8aPeRaklrZ50mYeR8XNcB/6tMFgXR50XPk20tOPl9A/tGN51zfKhBqEeU1pc2l6wQejY9sXj
lGxjvq0TYiuWDyK4+UPng8qF7aHJnB8kq+WBnz545Ly7cYrTMQ+mex2BNtkT9peNobGbJt2lS6SA
gkBap87x77ILEiKOdf/kWmymIiezmE3Js+ERTlwG4j9tk3kvYQuzDgeZ+rugVZzUaveaTuqVMQS2
8B4b4UAiK7GwE5ei+kqCSlycEtq+KPNpk+WBsQmXKjwMJfun7N42d3pmq+cpKL+C2ARN7b/oAY6G
bMTESBpJOlvuNvZjQSbWGKL66AlCW+YAR7OgTxmqcjkx+HzlHlmcsoDsVyK4zFcfSaGqzybnGhlW
b06XyBcO+D+mMkR1V9pn1XFtYoaJAgoT7KG0AmY8fVPzpSe+lDKMoJzQPlNk0K6NluC1pYVZWcYb
c2zPi9eeujZXb/QJsVi0x+Fe5eJbuQEvdSF/Lk3N+naKCAPW9tbJTYrKbDPdRwXuVMbUCC/smbm7
DPNjk9wWOzq4EzmWJCZ52jpvAtes2QTclT2kYoX1Xo0EE6Yc1YHEbMIMQ+wiXsFcry7SDw6jCQ8Q
R9GmScmojbxeuGnvpNPRu0nmIWF+pNPIr0oxDiiKxdhMdIIP0Fc4Sh/CouEtbOhYj4EPBSPYqkxf
zKK8WY2Ux7pxeO6F9sGLEVB082hvEWu3w7xLMxNjYO3dFM+zjDnV3PQ/lt7dNjNrCXiUbCWD6sPC
Ergqd7Ahx66BpYOe+yTkKVaRJEuZxx/+JHiAoeFOHeFhZQfNymozvIxcnwWG/lDCxTUJGKNHWdKA
/o9pENOPProYrUf42UrKrZAvi7J5F1VfXs7zS+Kz4NjrzMc5V/cYlnlT1Y7aWpwlGDSsFvjXa+U0
N1fM5BUpuB9muz8V9AJwRqHyI3Pn56LkaJGrbGvTg0O0Z0lPM00V1Nx2xGWSjtBoytDTy7BTcGrg
ApJhVhk73XsHOGAyeU66+j6ndndt6GNpWCjHwOjC+pmWPPedOrp5SzHsyKCz+DEnMLcR2DKdv4fM
ouzE5jNz2/FgJzGS+ieZZz6GqG7lFeR/dCvb4xjHP/saD0VNUj5WqjxNYQO82TJIrwfqho2SZibF
IHYKbep8fGaDCxuVxQvLXZLbTKZYMZ/KTktlS8wZM3aKYx2XKe84dTVK45tLYL8l2zTzyIH2mOgb
rwJVcVLIOCKyKtjyuOairGziK3UwcDiHo+5clFzenJk/aWF86V365svYX9ZZV6FSsTCUsnLYy+ql
LgbwzBbM0OuTYeuQul61RCT38EJ/VO8RCOFGooa+uVLp/O3qJ1XMxfLslMXz4MqBuzRSt2xo1OvQ
e9QFkxlacWckeNn30yWpahYrAb4aKqV5ufvRMyFz2olDwslVRUjC5eCzMS0ERmQOIqDSEAhhhkTk
amKyURrTzVgM8amcgr1SI8bYBoS80UUIgdW4J7NaPnlAl5ew5y+ek6IATrgJFTO3bS9Yzjhjgi19
VIj1h0myeMYRwOjDZdXN+NKkPvsxi2En6i4qDjMLwftUK6pyhLtJWgs4Be6G+pVObi3QOGomiMTJ
gmVaNFHH6FMuBwa6cmr6/KbIui8S8W1U8/zL6ROIcB9IQvDS9X8mUjGJbpF3kHfFR+kcg5wzeBkM
H6LGs2zNDGMZbZMwYIu9oNffBspB9ju9xxOyKsXVbSVq76UYcozN3bFip2Kb5WNf39IOzM+j0y+f
QWXCgIN0JT6EHO8N4w16dxlq9KhUVpmgg3pqvjx6o1xOkXMVffFF5hSk4q1TYzVAFDuid9C3XJ9f
cEjrVu37zbqN7De/xstgUYy4GFxM7I6/kIYGUWB+zRZfgC9inw3aYUeq5pi3tL3PzcE0xbkWyS+0
BekplH+4CVkQNPwoycbchpZKVzJhhjqmHGKQiKyD1Lz57ocIoy8b5zGPZaIEeRx/m07yrZokWiNo
Ay8znGs2gJbjyb2Pzs+5Cc/ECrYZUFBaNvExaCQ+1GaVufklw6RBBo76gSS/0bx3YFM2cDQs2EvN
OkHt8OfXZlSceQfSf9yTEvOeHgms/1HLRJC78V9CWuG4e7WcvJDU9cm3NLoPHaZE62Oyz7HvqnwG
uWJy1PQfRZd/kUP7EmX5O4/4usTO1xjLR6huLHA8vziWdOHkbYzJ+GOlsJ9XS+YtQOZp6Lqb7xuk
6fl75bQe4D8kw684IZlt+G2YXCrYXugjJVKS8LlEhlj53YtAN8j0/AhS/aAWbdXg75r43EPMkcs0
J8d7okACjdYnjxw+2616SCJv3vWc9TcIGu7W8lwIf5/EploxeucHNr3bsFnrv79FoX8pYdpu6T1f
zxM/SnPwEnMtMe3uQywsECOuF9g4Xzg4E0ALzXtdUhKiguKPk7wtbGRXosxYo1ovCb62jJ61yuKT
H0zIw6D9IJl81f/qD0+uy+PfUmfOyMGhHAjrZVpXSQf7F+/M3utH0JLZ4rffWjzq5VXU0XT0Fqh0
nlnbhsvugbg94OsiftXtTNhn5k+vEsfBk3o7FezGic1XC8/QWb/Spb/9DRy4NyN2PqY6g7YeP8md
PfRTMq1nmTy3pveG8O+6ECFU7KZ7v3zMqvEnNYYPaQxkLCzr4JcQNLZSl444kSeyT+zzrzOgt710
f8pkPDt27iLnoh9IeEvz7zr7/+8m/l86IKTPAeRf/4cShofP39H8+S//TQvDP/+v/2xhUP/wWBM7
Lpo9YQsaAf6jhcH6B98PbpqW97eD4T8ripXzD95olAezIvGllOZ/VhQr+Q/hOooGO6AM2zN97/9S
wsD0mWKJ/1JR7NBE6EhHKZsNumD39V+7CmJp+ATWF8BlmvFOc9CEW1JIKNlKJ3piu/1Y+pslTaMz
6OxNWvZ4hxsIGZ/DJ2PsMQPc5yy4966tCLs51bY1CvMKm7bPkHOxnZusTde7UOVzUV1AwKtd2NFa
KOdeMEbJBNK3yNw1AzqRzOL2aENwbYquTahwMhj261I8vdNxSCTexhQ8sC/7L99zULPo2GX8lmUf
C/0sT6m2BU4oVukPKMptG+QkAMeeHYONRkvN2UtP1WEQFGxnJwZKtA1ZDM1a+ovJYq6YsAQsRLCL
40PDtlFxi40DTz13acS+SDa7yPDSn/Yv4WOI8KI+eX/g/oacycjPtUWzUYwf8mDJDP0GNFp0aNuJ
mmLb/aWWz9Swpp3p+ESb00MbaK/xxLNPHkOHtxmDz88iUFTsBOk3XCOtl97G6kkBjsX8xtrygdA3
nTcThX+9I2+VgSs2NjfhrN6MhD7IZjoI3PZzWChmWWZ4KzvoEMaZablQ2AZe0VBmz0GZgjR73tdF
cgm58q+hVoY1aHKxxkmyL+oHu2UaxdUzX9FhAZhs05aJHe+trVmKWb4HTBXxDpR9uLGmKD3m/KBu
el7hp4bQE8ndAJsaG1wKcSKCPv0NRh3WPApvTjMilKfOY5pM4mh9QH1cQQR9ATVIzBTeMW4+zLz6
CL0k4c7OubD8KkLqgccqxKE7JhseujRaTIn14IKu8QplQucAgyC2/uJjefRwk73KLvztzXFA5wcn
cBPpEIKUfpchlWIpb8XXHBRjFYOMkEXhh1C5y3shhDwXSUWI3SlopidNXnTuuylRbzp1cMfSe3fJ
0pyROMgjcq2YqGpQPA5ZvPOwaq7AS8INwi7uE9BfANDPo1pMrGz4Y4nsbHhLMpfm87uGNblnpjAn
amPleVb9qXI47Ud+DRrIomLLLWO+YvB8LouWgl5T/qgtL7qFDF6bQPk0uzpEEH1e3SNdElf6P97F
xsctc5odTB1SuLwfTdFqCzDHumh5RUzNcm5IN3bbVldvcZ9CMzYvHDRCMsFMbBEZseLJMfWnKUZH
VQTNY2UPtwSGY2knvfUhEGI3p0YYitLMpQdPBhMmFPTQFdI9JqP9EEBHPzMSxDlvy33tmmJnpot8
oFZ27cWpJEvVwZdMn7ZwAuQxAwvHUsQXi4+UFx1mctLMR2lWe6kChpOLMWKtM5hphPwSi8I5mLKA
d1azuR2tyV2PyNQZ+jAEpBLSP3tlRtY9rsYNeYKJSu1Lk9kDRnlZ7GxKU6/slk/Cr+odhWbjviSA
QrwxJVouxIBGwxan0S3P7cIoOuH+QWtKH9PonW35iNvj0FE1aeTDjnJfecOH36xFYRqbLqPJADox
vc6mLA+RRLUCybmi+fKBM8AvmN7wGAUYP3ApvaPNX5nu+MgPA1b2i8jqQ8rD+ZTWX5kqkl2VXBKM
Nxs3DtShb5aeTgF8R44M572VVtxfq1N2bJyCQQ7liXwt/JudhaQiGpvyjIKuDord2ILKCxaLZh1h
pJAls+SY5MJmZhJcevqx0zuHyGM7gZ6NY1U6XIxyugeBdS0thnJe5mxLqe4DbwMaktcDonpGTGyC
3OhBusSfPc6eMgqPaNxiGugBmNESjms/5WmajLF6KvGDsSFRF3zwWGhG1yXLkuCXJSlLuPKnGaOx
HV3TvEWZ+SzNPj52SYSY1hyfvG5kKon8lfxCPmM6mdlKIlgDHrQfmybjsQXInlryLEStzn//3d+/
tNVfMaTXfs9hrg5MRKn/aJJHVMGUXJuwyQ6GNLby41tQP8WJ7e+xnpVc2jrq6FD9qzDyn93aXPs0
r1Bi/l6HVBx0BbuOyGL8HEcEnHr91pLLOK8mFJWo7MfwQiINLopBHhBtdy3VHQg0PiZxJHasHEae
6+G4y82gO4Wu7+6zYr7I2FlW+PQBEflBW08mTS5mP3M/o8egKf/ES6uNYFxQg1itrYSFuVWLNUPs
Dv8ibc5Eis9zWkCmNiEPT57NVlmcSo4jvAc8PGY0xUwSaoKCu2f2pxcZYiyhDMMtrHNHE+LaIPc+
cCZ3nlrcisvwwlcIywKJ701HITfSYzQEBM82ws8IHSljg8OF6VTs8hQJ37i97LHNR5tWzuMumtUl
DNsPoyQS7NcmokL7nQzlJZUlBIETkhbpHsuGra5CIVTb6ZfltOU6SUAEg/kXsiqLhQkszvjepemr
CD9bwnXSeliK+bGJKGIMcnntaZAzF47GDXEOHFi32adoYNCwYdkaO8Db7wH3rMMejx139WHj19yU
7CCAISBgusqqtD8DCi3iuuoQLhz6nyk/e+CRVsXhp1r5HOVWKXbS1WzXH6RUCOTzkitIICXpcqma
9CE0QEwjcR5G91OVSG2LmLVly1Vnpyr7xEMP3q4jLhmwcNeC1K+yo5uciyh6GZLhq8JzG/zI9ttE
QGiegdAgNHc80WtsVNBuPuSKYdNeUqaM9niVE/J2WbcKuJltq6MjFsA3gUOKmqpw785EcrqUwDcr
9ZcYs9vaJ/FNGNz+cu3I3+HGPBuNfA0Haz+lBD2mSHRbkf+erOCFVfy8ZnZGejm2ocLKq8lUmGSb
XRCW5mpZdCbVKSEhjTiO9mWYATTijVp5JcU1NuIrFp5xuQrFj85wkc0mu3mxxLWMYIoqDNxzivfA
fxp0KbzwX4g9/oxHtFa50s/+4NlSTMssxPo7r/fvjDueLSTPNufEoM3eIrMitSv7G51Bx6gN3HWb
L2vfmlneWRUN5xT27qusfY+y+JSOMEUmWsW5Vk8B7M/WjKZ34Y/VzqWep/DxtjnxMB5I3/ZEY1bJ
2EDnstHlQY39WL2qZSanbTL7Qu4x0Z8u6MFSNOm4xB/zcQJOcdZp5x5AMSlGLdm91WuXsohsBP6b
EpJodncxQKkHNg9angQZFAB9FfJcGUStHACJReDTXPjCrgZcthXAPLP0H/akiGbkDARIZjZb7oFb
lROpd+INwByd0MXb+EXDOT+jXRttpZ2e62z5Mlm3eTlhJfLsQqrffkk3bMA1OEnoy9YfCALGCc3a
J3MDUpScL9H1sqZD2mZa9EqTR3+2o+63J6mqCnNWiZ31IsYbv/7fOTL6rGZuSgTS2RmgGZQoczJM
4ZTC+XsmpLyuhCc2Mf63VaXtqEGfngbfmdaO1KihRSFAiDyBMIoRUembde92OiX7ZUqeQhS66J+2
xTS2q9p3mCUAduVNztJspphiRJdtYBfkxI4KrTfNt8TOHi2vM6m6BS1IuRwLCwtUMVrRyqDHl74d
TkiomfmzrnD1eed+WgBSS4q0/IHzE/NZ/shsDm9cEmIMAMXy4RIdZt/q3Jsm+OE2uhTJdTjIyeKK
rAX6JCKKL3J7Tx7as113lQALN1ELVFGpn1SQHG2BkjbN8vNEGchOCo94e0eqrK39dRM1/sUYJkLx
2tBYo2HYC/8jZgn9YNIXDk/jHOcWtBjJiT8sNkcYyuTTIv0ztezqsvIjGgLvIZvGs2betl2eIGRk
OgPlC/rh8JLlSze/zyaf1MxoZpX39PpI+zsVZrOxlMCIEmB9yYdkS45PbKK4Pg/W0GyoSuuqhfO/
x8LO/6h8Rlwh7T3HnpKjgxd51kORmnsvm5LduADSd8Ke+SC7IyoDjnA5D4TMYKuQsGvhnCh7LPBu
SZAvStCStuyKVRe+azsJSvhkWy/lr5aD076sOcPhbrjLKEF8rnrCGDrCIcwvJxPPlDHwSChks4H+
HMnR2wb9LpukKPhdZK/+yNCjlf6HlLz4nNm21obRPafDkNP0OSWnBgRnERzjvNojNR8MmznKCyZE
6D/BMLF41l+ouTZlNg4PkcGazSpyXrFuoZf5dCzvzMz97CKHUZ2+VY2ttzMy82a0IoONyl4l+7yz
b2ooEX4K0ySntV3oxNO69wPwT55MW9ds3lqV/ywW8YD9Z1wF4YuJp2gXeUzCPBf7jum+EsJs9gn+
yXVNqCFy82lNnss/tcSAnh9sMT0kbje+WhPvnJC58zhOE/PH9t12SvuUaWtaiCbDtUiJp7n9Dtje
jp2x1bUOq544x6pw+UOxwl49FA7vxkB+R0sv9gaPZTFza646PILmDBk7t9RMTLa7V8Hs7/w2/FUt
CQ1Sgx1s7M4eNiUbrqeewqK44re/MEZcyrQ9MQ+kIIq3W98yeidNw5c1AtiIMzp+5risSdYQC2Nk
vkr4Um98yrJ3C3WwWwyu82aCoZzLgRH7MOFhwYJRJyTNqsY+9DXcFt/oYl/xmXSWx+aDKLVK+udC
/olR7QhzORukbPYtAOOTMnI2r+ajXNrDDC7J0K9ktu8+8Mr2jkNoHCMnSra8bLbKIb9QJcZB+vzZ
mGXCZsvjtTSaER6UrI93E2zFpioUQq/UBrcYkktOZCBAjdKyJzksTE6Q4RBmKHttpx77C/vifV6Q
k6DJDoqiGdEfOdzVXfTQMvlKnIGlW9P/sfAjbBYUqHXHdrBBjLsxoN8j+nM1Qj3uaz3yHDbdyKPk
79dM/+wPUbuZ2ETTgTfVOydvUZU77lpJ2954VVLuwwkJTTiN301fjsxQhlW29ObOj8tvDNs5eVHv
kwMBRMqkw4NZWBy8lO63EvrNJ/xXv/IjgOQ1co39crHcfrlNJXFuj/xU0C3PCW5aFkjiT5N0346N
+NbwPW9bJ/WwFWGI2ScMfPxJLn1tRoQgsU6tU19m17aqrFvRnabEpVe7dsuTdJ2v1C/PuGRKCjzz
vTdNctdK9xUfwfLQ9OOT5dT5wSBSG7L7G6qLTT0uFvL6InHxe4ZrYSCa+1NHgG8llKqOWbw426Gy
32aXb0LkD1vutq99aWY/YPoDlV/m1EU2PXr7dk74f2ZqK4ZqPi+J9V1g1VvNrSUvg5W9DV6T3oIs
fnTLduAYUJbb3mUz7OEyoOIr2ZrD6J1yBtpOhmq6RtTgAVygZCcrnsdbQWPFarlkgxeeanooHsfl
5FA9i9h3CG71XD+L1NzNSdgcAozjq2LhdtD02dYwB7mdaAndVBbnPque8eoWRrann4FW5o5vrXLL
+XVqaHZgP9UNwfI778NbELjGoxt430JAuZS6wimJvWBfhymheDnSOehm1ZqzXxq9JaJ/w9RZrXNz
8DdBaf6G40yel0o8yE7/ZqgE37cMIU5T27/WmSqvLn7AVSz8pypJuMt3o/yYzerARGFHHZrcSwAS
EoyRTdtcg9lTkIeIrV/lSPtUZNT70Onxk1ncOGKH2UNczv2GRqlg3aL8QrQOdGIkyAGXmQd1S4jG
McQK+1t30H1M58Kor77BFTf36vReDDY2BMTolfLtPZ/UtZ/y6d7L3FlRdniZ6NA6M8bchWag9kZb
8utbqi3Gv+QhhnF0We88yMy8z6ZxhRUSRyKJW9qctpn5Blvknbll+StnmLg6VGznyfevWhPkox03
oWXS2DHTQmOW/EjBTZoLrS+WBX+0KMPlHZ9bZ+EDe5LyvxRLcmhJ5dAlZEB3cw3gUy85NGIkDFVN
phvtxWOKujvu7frqyp7QbNOaB9nlnP69rCI8jkLJCRBCgVNiQ1RCS6/+5BMdl0he8L7I5OdoNO+c
kV49FaNzZowFJ807Tsg62RJ4arZ//6ZBX/0Ox8re4ruf18IXxcmz4wg7F57slGjlPvc59Kkeb7zd
F7yxGFKk1bHs7E8OvGtzJD80kPsG6ynMNSeOEqdZ63LaEvlnSXk8S6/59zh3Fge/9pdrE//rfEO9
j4z4KAMxrq1ZGSuzeuG+Q1tz3l3cAKMD16yWKdri02ZEZ4HQxsC+qtk3Vp1cpSYnFCSpzVma+ZM/
tz/N6gRejFC2t/fzuPzuE7kjR3wM+3kDL/6SduNHWP1JFrLCnAJsVV5K7L15Wfwwc+vKCg6j2ADZ
yYXWcY0XhQEvLWK4kHIT6+pL+mtyRHUleeElMO8LkclVllDT80u5P4wSNpOV4cQKVFCHMw0GsHJM
2NpAvlpl9obqm/NYW9hOCbrrJVJMnAQHK1tQ6DP96v3O/OncGPmvgvMdPnTrHtK0y8im/kCK98WF
y/NKLhUaOeomFoymRSCBMB3zZZrx4m8stotLP6qsrGse6gaQ6CNnX8uzyHvxp/izv84eVzKXj4hY
8Z04DGyQTcZc6l+Hi+uAKZiWu7XpdzGx2WOCsa55aemF8ijTbx7n2FlN++61zpE+pGTtLQnSvWrg
NHvGE/s1U+sWMRznkeH/ru1+FyXxn5Z8T4DWhds0M698jL9ytqZtQDXpkm4Mk5LLMOr5AQ0AZOze
Qd4GrZ6k9QO6ccOV1yGPc6Kc1qPoKXS2dbVzU3FpaXS/uiQ04lhi4KAUfluk1fQ8doMghd8SP0Ss
nFvkRXxrgvzTF8y4Rj5ai60g5c9c60P/RAjl5oX8T8HIPaJZFApxMLsO+DtoZike+jI4dA0fjE+8
rvczPbJkXT9iGiS+LeTWY8TJECFhX457lnak8Ikrp3Gfw6o4cCrWanhYACR4PmFz+ICCH+VVkFZg
OJoesDVHAIO8nEsewlIzBgBL5ibS3IGhCQQLFIEfd0hoTSfMmlPo+fD4unN6tsz4FA8yxVliEdyU
PhydynBDYWHVqYng4GkSAr1IwckPOkJpTsLWxMSo2Yk8SulZGcsHx0knmmNRW0vNWoyausBvq/kL
SIxRMxnQP891M2VnCucJMxTud8CR4RqAcph/mQ7gjk5THq7mPXxNfmQtDEijaZDKf06ictknDa70
AeWHNSCJ7OdsRjDgvniFyQUKbg4EhvFW7ToM+sQgHvhn1YxeIVIMzabUmlKZwVUaza10mmCZNcsS
VsY3b/4r8wcoF827VJp8qTQDU2saJtZczKwJGbQIM8uOxT37mbXmDWXuozKWZCpz8nGjNl9G1S3R
3E3DSH7QJM4EklNpNsfXlI5EgVBBfl694pmP4mFaxHhoAHtQrS+7bP7uNfFTtz273DHssbKh7HJa
4zHThJC0fjakedcIRHfmwJcs6a/OaNV3D7iIam6U3Zo3koBHZo0SswkiVPeaSqJpkDu8JpVqriE1
ErFTlrEQ4DxDQyiBxRzASWnSqSkdi2ZJKqN6MChP81A1YJTQhBQCKVsTU7Vmp5IOimoBp6o1V6U0
YeVr1ooTwZcAvkqrF9vnZdiQYOBdapyjaHLuI8AWohWEuSBcYduaK5oQNxO/qVxTXmyb4L00+RUm
MGABMJgPFMbI/IyFhhAOuBih3hnSVB4rHsicJxRDOk/zZcXAI0SAnAE7/MhjBuWgaBZIWqbZNKEp
teHca2bN1/RarDm2BqDN1mSbBeJWpS+RJt7CFPZNAMFFmoaD7XsoNB8322RT4OVMTc6R4nlNNUvH
APigNF0HZocvkyyg5u4SALyxkv16Yuu/RJiqQPQczerZbXTFPQ2VqTm+0noXmuuzNOHX5tmnKN5T
Tf55mgEUwIBtchOaDQxkT3eQSCkyq1MoK3tM966mCUFP7O0oY+6bInqYMuun8rEZ1UCItaYRc7V0
rPcX9WZ2/alJ+3MBEnJINMUYds1DpLlGVxOOGagjE2nUR5p+rDQHieXXPhC/oPVDU5IiNqyzz9CL
x8uP2VPiJTfzNxPemHaZ6rOvPiLNXKbAl42mMKepIn9izCc2l8fFbKj87m3mfAyajiUYZ655zoDh
7tZCHqJJT6v9mflffeOWMDVs5UajevYU0tj7CCYaaV401+RoqRlSV9OkaHwInACY8j6qCXdRAqDZ
U4pOOvrbxauFhN3/y6cCqrYAq/T7ebwGX4QmWUOWsRey3udYU66e5l0ZxHRPtn5S4TT172XKHavN
KKJVmpUVmpoVmp/lkL5fNFHrF8xo5qK5dTMffFbbglWT+aMt7eZge4UPRFYFt86ql3UEsAtCnmx9
zfA2muYdNNcby2AvhO8e2jG4KU6yhxkIONY0MJYSLE8cam4L5RN2MV5xr5RPXP9WnaaJM80V09C8
bzRpjCTw09TssdbawwOORwwnO6dssscM+WSXRcUu0exypilmpXnmWpPN9FJAhBPkXBV2pqjeTonG
o1dbFeRL1sOC143+Cw7LmpmeND09aY460kT1pNnqRlPWAbg1qa1h32oC29EsNp84v+1dohltB1jb
1NQ2viDn1mmSe9BMt6Pp7kJz3iBt8hTkHtpoTz+IFCfoOBrYUUGIW7dU8+K+Jsc7jZBrljwCKneA
yz1NmYftd5z0vFs1f05YxoIP52y42AbnMipm/LFvHzoTYVJlDjDsXd0dA821F5pwZ8uElX2Aep/A
3+u/HHzf33tNxneu88ZoHB2ppuZRY1eaog81Tx/nL7Xm63unYLFq0mtXA9+HCd8KT/P4knGaowl9
Cao/lpdWk/s5M9ANgUrFEBWu39GEfwPq32jmf9D0/6xzAC2P/YVgALfg9oOzqr9a+munswO+rg7W
aYJe5wrqvqMICg75aPOK1jPnPS+r4VMRSMjZQWIe9f0jJbnqGOvcwgJX8ghCvqwLnWoIiDcETnWy
BM4tK9v2nvti2ahUqE9/objmKsntbXp8m1yeWQ3R5M02OXqC4PuN0yZep56rq0B/GWEbH6tcdtul
ZaA8uaFJrLzWIuLkN6GCu368oKscuRbx31Ee5gGPrM2eU2hZ7EKPcXzqOpcgsz9yRUoKUdGSgeEi
sPnpAi4p2q1hQ6OfJYNBizAJh4Xv2CNdQg9Lq9Mmnc6d1DqBokTAK47XKXCaTqjEOqvSQoeNDfYs
rPNIOzazTrXQT7l1K7abBoEXNJp0huoMDKbvHdbCh5pwjNIpGfTIyTpS8W9ugdn+73Ex4shbVupR
hjdb+bhOq+VKKIYb/vJKidYPT8csvUW+AlA/kb4h5ktwJ0TauOJ2euxrOsGxPxCUJeXzInXiRxD9
CSUZoJgw0KxTQUaIkbGGmxjxmhnlL6tTfC+cmCTRIvt3s3or5tr9CH0UP5RuCGhT/mOHy6TUmSRX
p5MGnVMqzQJAx3DYeKnuLUia6FRPlYthkIRTo7NOnpcB8/SnCE7zkgnqV8mIScCVaKq/i2wkMQ+x
QPTeGu8t9tZzgNyY8ZPL5IlenE5HrnT2qvBZwdUmpy+qBEeTWxF6TnyaHFEOHDnbS2kELl0O+8hX
HRMDDi6kCkOguIyiPmXcDGJgWIvMbaKTYQYRMTd+5FpHH6vOjllqfHU4wtDBSs0w8bLBCWjkiJPq
ZGhJHAm0SWfR+JGCKNb5NJY+fGYk1simU8HaJdYR7x9BcXJtNQG3mKumpxNvTmV9j4nahX4dHIDh
sVDxbOYtH/U/4vBcVwvUYlw8Mt23n4ECTL68Z3SkxHd13m4ieJfrBF6ls3jG31Qe8bxa5/SMmR2h
FffpLg592gY5Gt7SGQXymPzG3OqeQr1Vx+CjTk5PDrBC9nGsZNQe05yn1pj/G1HntVs3EmXRLyLA
HF5vTgpXwbL9QkiWm7GYqorp62eVZ4B5MdyNblvSJatO2HttA/ZuHO89bZDVk8nzgGIUTlXoencr
PjmaVVqBefClHZYf2tKfIwKOE+2HOEhsih52xd74FifjYAyW0d3W7K+ttZ6vJTZHafyO8FRxPlp2
dmiglVWRCG8iecjgFB0m45dMSaDbrclbbpyULZZKL+ubk6z4zILCuZPp9JizfrgM7ME2Qpb3zngz
G0yaBF/RMUHEgHl7VNg4F+PnzI2zczIeT4XZMzOuT0JXkQ8VRz6FceNgDCXS0EY5FiPMZ4lJiS0O
vcIYvBhHKcBVzh48piGjni1xax4izHK3GCfqYDypVfSH7yLbBhUTbN1UJO3Nw06QD8E+Ck/rZNyt
ME4urfG7Kux02F8n44PNu/FvQECKsCe987DKZsYza9XrrTUu2mju9bXXM3iTBRmz+usYx22B9dYy
Htx2rtLHSkKlXebDvx/kAEnCNc5dSOnL82DcvNjL6t0Bfau8uzkGnjxJ1CmsFNbP1W6OsTY8lanz
3v/949BWrOXmGL6x8RG7E45iEA/bjJHzaWUuFBrXcZnXR+zrZ+H10b2WfKRTd7SNU9ljKHUejHs5
wMYc6+IjXY14LYqn62i8zotxPcdJcZ8ITT/0lAY9mKALTrzoUGGWhu1hI+4xFlSUUuyV1q+kC+SB
4EQGSisnOtIW3E7k1eCsGXZN9Z5pHX27maHBDIX1AqjaPWrayqYv4zM2q+koKoBlWYsxeIoDRtLG
/d0ZHziDUZJljDc8MC5xlpnq5CbWQ1qRw1gOjrzKHsjP2NY8+86pKfmb7CY4xql1SDGia+NIh9Xn
bEAaxvhFUAg6DPUfHMenJ0h41OwOOrHxt+vSwg/YqOqQE2wAz8LFB28c8TRo6CPwyCOvbvZzV2Cu
nbrnSCfNI27yr6IU9IXSXrk+tLfXlj9tdUObmE/jjBfBQYcBIH5LtwemKKak7Ix734SwL8bRH22U
O8T30Tj9O+P5V5j/a0MBCMEBRIYLMBpCQAUqoPXzT/1T26o7C0MSSKObBixQpFofCOOkOOoPgaqr
L9B+98mFRpCxFLoQJ3+PJ4e87yQ39ggGP3YYXIThGcSGbNAEMA5SQztI/nEPeBG476v4o2Ta5uwj
g0lAvN2huYnspz5F/4R5vVURVr3C1YiIYSxUfvRqLofC0Bd8MAyT4TEIwAz9RPdfGFaDNNQGD1bu
EVTpfGRV+lwYysP//0LM8dcARf5Um3wFRh8LrzN8iMiQInzDjBDAIyZDkegNT8LH+sQ/Zm9+n0+P
MxKJLd29y1SxpISWljyGhk5BGMl3Y3gVTSbHZ5NmGK+5uIupeaun6r0vcP960VLeSY3ar+wNMJ6m
43PXsStJXMSmLiuOOHdyDOHeCUTXFaKafWzS2HtMbGd57J8Qgukz5uqXxvA3FkPicA2TwwfOURlK
h2CsRIJVT7wrBI8ZlEeSX+L/JXs0/3muehKoi44O8I9gFeFhBgdCdeoaOkjDiosxx2+Ag/cFfIjF
E3eeAgb8Be2zMowRbWgj0nBHxG5CIHdwK/3qgCWZDJ8kM6SSpamfYouqMIYchQ0Enklv72zwJrnh
nOTIRkZDPmGnRLQnutnAUFEYIGN2gZPik+G1Ldmwx114ByxneCqOIasQwOgY0koLckUwgQSCgk3T
0Fj8zPmqDZ+FlxrpFoMIkYHciUETb2HZXrQK6EM4XvPc5Yz17x6y5nMDAgZb7rinj9T4WsHDgIlZ
QngxU+k49N/qvLS/5ETNjWSDfmaKn9GaXWePSiMtsOKBoamIYdx2kgyQcnEFadnF52ioNTn4mjLF
pRjGDfln8AayMALv1PX/RShtrzQ0f/qg9G+i8iDiBEO169vOuwyGl5MZck5qGDqzoelUhquDK7l8
BfEAbRDmztBC3/GF96ymQr7PKWsznpLwngHrKf9hezIAPhMgn9oQfQbD9ikN5UeA+/FikMOZBuAd
BjCuChhYuxEhCuCy/hFL73V1m1dYQR44mYokIDL5LCAqn61LxyUtwpsl+ayzzwY1sxY87pX7IiVF
3RKD5DPEIpNy4lXvCdUoy7fxBJf900iqVkRpzFx09KiwwrnDb5b318FQkbp5T4/tsBlMPBB7Dhd2
kOsUueF2MFQl1Ya/ufK/9EhacwkdJuvno4uM9wXqOkiP/gbQlA+rfE61/Bgc39/NUfAX/TbiuQqz
g24vimS2GdxTB/UJ+NNsKFB0sptuhAvVGEKUBBWVG2YUQWtBU/hfY57uswqqlBiW32h2/W02QPF1
wpapRsGc1tCoErBUgeFTRYZUlYCsqgy7au2QltQlPKtWQbZCgwjDH9gV3ElEn/iH3kdDwlKGidUb
Olb6j5NliFn6HzyLUAB+MGlQXijzMmiP6jhTdFo21K08gL8VemxhplCAaa11wnLXbbdo76Celo+h
ml6suYGy26bhpibrb6MKHrAV4JdvyF+1YYBlMbIuQwWbwIMVYMLi8KPPoYZNmTee3QWSmG2YYkRD
PfaroYwZ3hiPlFEvPWZWO4Bz/muZeSkZqH8bilI2B6wWkTNwMbhAkAB9+rH/PFapBUc1/sGTFG9r
4GexoaABaT71hos2GEKaa1hpBdC0kcpDGYpaZHhqC2C1yBDWLMNaI0z8yQe+1g/6m5BtPsEtiweG
Z2m9TQLvvYXZlvBco0Wk9+Zq8A3WzdLGvW9ZoHxAvsHYY+ZgMHAlPDgLzFWM3D7PyTvy1FNVLO+z
Zd0sNDVuVY7boCv8o2cgcwW2pyEq2MX7ozjUHvKz9bV1O/vkQKhjNPzlQKwrDbouZAflG5gdgkrU
hDWbBrE+pXa2Cz0gt7EPAk8ZGB6qP/sV/BZaVzPJN8i80sDz4PRC/0TCNeUHYO4TGb0P7gBurzLg
vRwCXwSJzzVIvlkBDlid8zgD65ug9o0d+D7UPVwNBunHUm/YTpiSt+inudMN+o9wS/aXBgdY9DeR
OeWxhiLq92q6//SxCu7IN6h2OppBRHnBIaCw21Ki/1mRWxzWxvtbuONrR0Ykeqz2D/XkbhF0ikuJ
6qJk+dM1w0WGWJOLaIBk0/+HUFOdnEaOF5Kc0aHDQGwNDDFwwCJqA0gsDSqxNNBEjM0WIVIwIIIm
gMfvlOtTAyrEWp6rTnS3bAieW4Nh9A2QMYbMWBlEozSwRi9Pqj0xcPNhNSjH2dASDNxRQHnsDe7R
NVpM1yAgC1iQhYFCkmX3NNvKvusfdbX8ZdE680eAkZToJBi/t8feICblP9gkJa9HTjC5eurFdzoF
d2DxrrzH5V4XS4EzOeRG47ok+gi32ux4J0krv7E9kuMLszh0l/BhghO7c814D+hWYfCYvgFlsu3p
npiA3lYYmlZPDcW86JYKkBNVRhnIkwF6Exn4YnE/jOVBNL1DNVieEda/MpJJT5XiPNSMa7qWxW2O
/MBnLcXyDeC5wX0qA/7UCgQoHlOG0eNHv+bkfxhM6AQvNFgBh7YQRFPRgxLFC7KzJTJfKKNA3dd9
CXe0MABSLh9Ne82bFXrRr4KpyWEc8wZB425kDQio3J52g9mmwzZFaeseOuF+UDG9rBVbL65Nz8BM
fLCo3cid0hkipkGmlsiMFhiqLSxVsabBRhBCx0AwzfZ9rOqDdcUP2x1FrXHV4Q3JA1qMltqxIoD4
9+oEO0c17ysc16ZjpcIq9ljBLdh4BvYKdXXeWvBfLTiwlgHCWn5yXABq2Jm6BxBj6fy2AwTZ5bdr
cLLCsyb83PlVlV19yLGAQFUE4UKSIo0jlLVTq7t20wcBgEwdXUQZ/S7h12oDsl3m+DL4hBIWoQca
1+BuAwO+dQwCdzEwXMXGc5vgPLrYrbi6BpnLzybZRiMYXRR8kJgh63oGsRsY2K7Iu3MYLdfWYHjn
XF9rxV4C6CnO0vSLoAH73sLuTWD4BgQsdPN86TizGBGie1ka65LA/Q3g/xKxtnd7660R08viSuCY
kIJru3zh0H4vIQgLgxIWMIUT2MJz4YcYeSFmJXX+K1p3UEl+VFn3Jm3cFI7/Sjt3saAVz7CtlbV8
tFCMO9++IH/mC0g/ZKPfVs8B0jbzJHApfNt9egsD90dk0Mid7AJOZyLrikhc1gTxueQVOWWDC8zf
4JWhIWYn1yCXJwNfnv3+HHQuNmcDZu5ZYNr13J/iFiiI6jWsJ6s5YdF8m5kvzjl/eimIeHBhPnuw
n2MkrbLqXv1oudcxs+50nMiBXV5AT33g1SczBwepHmPmi1Bj8pz4+lGlZwTVvkFPV3nwFWoH5HDd
MCnxR5e0a1DVNc4fIjF4LzuWN5OPNorNFNbN/reGdB2VmirXRR3C5DFxpm87al4lUukyhhTP5GlD
kkCzD/CmuXC0JRjrpbo0rgfayEK/L+N9ZMDbpR3jixmcBlxIp7dBPT1RvL5U8Lp9A+7mOTh2kLxX
iN6lgmkQzf7LnBNLT2LEvm9olgs44L0Bgs+QwfVMfkgYf4jm2NPSnKQBCouVgGGQ4rIHLp4bzDgC
fJguBj0e2fRBwxhXuyEGTE6v5SJENLByqOV98VwYiHllcOaLAZtjxCgfQljncXouIZ/LymOuaWDo
QITMFuDHDCXdgZbeQU2vDT7dlxRAskF3rylGianmJxkeukZsVcBmDQa7q30zo7qPiCo20+ydBDuq
TRlfaGePIxT3PLM/2cBcHejuk/cqDOy9yBnXzhifkZfWO1+kD+68uI92K0nRnnciBho/QI+f/ehl
MDj5QbJVBc9MaD2fCnFh43ZR2L2zJb31irl0BtoE9SaH7EK6BP/7GAGvJ5sV9WIN5NZ2oRm1WMPb
mJ8MzyBCoB+yaCGItTCUgeLb/wQYFgo8UG7bURbvyAm4nmHpzzD1IwPXH6Ds00BzTyOY9KlsD5NB
8fclnzzC1S0a9RBDQIbmFmpXbBD+dY6ggh0zk2Dw/lMP6B+R7Az2f4D/n80EAbQkAmgTDeCbkACX
tABBasDckd7SLN5ZI3KSS5MfZxIGEEdzNi/fI8kD2ieCgCO8J/Tk0UaqbiIKFjApgN+e06YCQFEF
bz1pBlmKfxAFVt0gLWtMYnIY/m5NAMKEQmEb5eWvkuDMwxi6jDQD76gUp2ldd++oDBnoCYawcqYD
C8lZ0DOgptpEL7D4JIRhRGzPXg/Bn4dJAxEV5R6n4WTiGxQ5DqsJdAizyoCI+CUg7QGl4a418Q+T
CYIgwYtQa6IhNJ50ExXRKucymfCIzELx2JInMYwESzg2rUl26DSBE2mceNQk4dVtCaPwTSxFYgIq
eNctqpxtGBJdQe33o5V8QGrCLaVJKStDZyfIu5Am+MI1ERjiHphADI9kjNgkZJiojMmEZoTIuQph
BJkMhQ/oMCpvMSLaGFcjosC+b/7TnihPzCjO3pCpnZyYQLVw3pjZwzMTNTSWNjn7M3yrIGgfyhXh
15z+mIy1onWRFyz5/OSWNFhu4d/tqLjYqTl8KlR/CY1OkTxhdUMCRocKsoE+p+cZZEyC6Flg6mkE
YrB5tVAjF4xdoUR++3lxVwt4MA8mIziONnlvWlYl8cjYDa0ADCfQqJL3Hh9kdo0t/3cb8AljfIJ4
y2yur4evEPLMpnNJiex5zNMC8Ja7/ifE+CKeUI7A48H3tFX8ULupTSGp9g/It7870kYJknoxEyAx
2NCZSKTfOCK4M5TiY1mSh1kh9gyc6WH00EXR/SSZiapz8P8GZbNhJI4gG4JXi5/IAtpSiBF5Do8P
zRGBhSHfxWI2ZmJmnT0Seo8/cTn0Nl9O1vc7P41YLYHvgPSATrdiKNdTKfZNwTAcGGNpB8Tvok6l
L2Lrz5CBoIr6pXWa8YT0+KEh5ImHL5jYH9vHkBDVqEfCVId8RLFRyxAxRvLdf0wg38sRIa7vjNwg
VhJsogn8d0Qk76KXfpuPY8swBRmiS2AD+wvjeOvmLaI0TehdjUdG/6wGn3Tb7hf3U4jOERm6OwyU
qI5+qAYeQNJUe3Yi7HEza52IPclYlwfDdl0txZO88hbfspqUeDtGzES+wQZXAebqZsVxELjPtjv+
EGPwKyIcgrsh8FHbOxs05MRrgiLt+4cicr5836CLO8YXrEyfQ3uqr4PI3j2Qmbzc8H850Gpu8cVj
8jF61nvjXlDeEvyeAR/N8+G4st7dpRVfv44gGaNVJUxSn9dI/21xYR0Xrp6QcmgjFsrJhk1NFT/Y
I4j5GI5nMTSX9C0T6APoqTwU5uIicBIj0I3/IyX87tUCbn+9ngvlci57BJKK8DO0BwkPWUNkrk/S
nPACiwZEH1ReXlnB1i2ffQUUR/Dw7QkVkWp4CWwvPnXDeKUf5VDMUelHFkCvLCj3lVU5u+oN+BNt
ExVQH6nXocvQVkdMYIqC8FXEvlQZY7Eb8odusDL2imaNKehFYcDcyskGJK9Q4U3VpHYDyvydx1Cy
taPPcEnCJ0cI1tE0ngU2lMwJfomG40hnDl7b5K/jFRR3o/8Y+epef02W892rBJMUZ2YYW39QDT7O
XtBjeEQbYnnq246XmuqqfosKvz+iNSeAiKeCHEUMOoaqtwbRr3IhdCN0SIJPO18dGuZAaxv8JGqH
+9zN+fK45rZVARDP9fIFjTci3EL4v+2UmiANsl82XXJGrOupt5/BcJ5156z30a8OuuJJK2sWsGVH
RzRg9sbNg1x/6DNU8fa4c+h0y04EJ2jLf1TDf8lQBEmghrqM1GaZiHqleYp2PjEbjlkK4m91J94H
WwXhJo+gzfT0t+foGHDYb7KawkSnyQ83C/7TiRSHFqDf0P2QGX6lYsThnvFCpBElVoQVT2dMbbq1
fU/AyVxS1e3ZW5CdncNq9POcsAUz/YENXq7PkfJ4B2BTPSbuNKC0Jq4LaN2Bb3m/TDNW0TU5Mj5R
55az89pG7nNdcEvqFHAQG5WMGBPEcKnDoDGFrCsiF3ld9DlMImEjHZ/slZ4PUh/67xA3WKexjyxJ
d7DC9XOox7MtxnTnOuYNjnko3UWf27dyQY9YwLu51Rn83yBjTgYHgezbgDVq2D0ES0PCjYuLw3XU
qySHdOOXfAk0D8gqqe/gMqyrJv7LIqS+Q9bNjxVbcx1gn/LEaw+Fin26xTCVMU6ZK/5KXFl8CMii
Iqpc9i73JhnLU9b0V+xIEI1Tde7dlo+j46cCnIaF0NjX1hatAYLndz+3gTIIUn/bfL7MrXxOsLvs
KoFrIceTvpZqPVcF0zMIW9sky2C9hXCp3cjZN9O4PK4VNapFMzh/6zVJmUzAwO2TYERC7lR8tLw/
U6OxzObjU03lcsAvnu/AUhqfUnte0pyhWwVP6c9QMqhJpVPsdVX+JLTOYprpTaee1fdD3ZQLviCc
JC1DpoNH1tNrCENhrvv6caDs6tDunruaQAPyHMpLhyB5bkb3LGtn4cFQFfY6VPmYPyrKzOzg9Lo/
O236X+Da8atHMWetrzURNq/ig+3N/Mw4t9yH3crhU64HQJ7+KwnRRquREsaNEaEt3hQMZWYjRLsl
g/U0CabgEnrIDsVxtktUhonGLboDhRkzMrl3kAC8aYwgT1k8PztOZr8UTUWGSFD9dVsCwWSOskAG
DoKkijU+WidciwBEXowIw/EGAOPR09RAtxfkuuyDXHwCK3Dxael6Hja9GyqMp9NwrUpAUS7Gebhg
afQUJ8ASetgQaS7z50BzP2gsLkddsP9mSMxcP9L9KcmWb6uU1SUqra1sIv+1q8MNNpOjEyLOHnLY
RKWLSsXTpOTJAGh2PK6HOQH+wEqq2pe6JNbEd05pwVZu1IF7mCTdcB6Sh7wM+pYu2HgcjQkdeeh8
9Ye43k9SPJBAiaZtTiwUN461BZlKpE7GtT3McbdBO+z9mW1ovhqDUJu77jFH9b1dSWB/FZad79MV
4zUiHpOK0khSUUIMJP6g7tFCmm7f9wEcCwpaFHPs7+NpvyKa3XBHhw+lfMElTDGSqfEWMNjYzFaF
tNJDaNAXwtpNJGTHdKXPhQueNY2ftNL2biioXx0DIFpMIMKyfOY64YpG1kqgRigXsW2ARh3qun3V
inp4WIM/JF7tWlJsU5bih9adfjBRPHUEX+CwhpLRCRMnaS2dWeJkR/tsMfu49EV8YmGDtXQyh4Ej
GJBxdzhwGw9L4RLO4L6BVfExO6MRges036ZpgS4903eymNnkTl/89E2b7KfDzoqK8XXmyAPnZ8fX
dZKK8Y0mSADThrUSrO1Aug7r6F5kxGkPLo7OxHmioYwIKYaNiFMIzSkXV9cRYyeU84uTqjlA3n/X
pddfh2heL0wGpOcE19aFtR3MZssUPw/0kEdXOu/p+OFaaItTd8J8IoZTPn073KfqNDkgqYAxYWC5
giP3LoImfKcRBCTCZUQToxhkfIV+QoR/xo7oPPIjiBOLkXex9nhH4JwDB3VwBZbUqmvhnZPRZrgp
RkB6Frnj9p9QdsxrY/laDvEfB/UApKYrURH9RU9MNLGtMYindUuZ5aQE42ysQ9VAFZPT2NMtsrnK
C1blcIFR2ljlgfn8zbZwN4u+WrksSnbLrEzYMz0wjakuluO8MT2f98Q93XHEVYdQT2BJJHxxloDU
VtB0l268FNWyLTif0PA2H9BG65M/uD/tivWzw1y6RzuJ20RcKyunzgrqcQdxAq1+GuyziNkGbzg0
YRdPWZVGn3DA91ZRyqO7CoB3cDGOiNiGs1Dcq8SHtgyI/fEFyNWzUi/96pd/JlW+SZd7vfNsRMQ4
hZtsNACVfpNb3UGwGNrARFJH9l3OhfqI7gBDqyJnBBOcqkjMswZiJ/zl6mPdP049mHc25xnEFOaS
dj/5D7kuCLHxNbOyYPr0GT8D6cgnTPFRykzIwsMx1GLfi+A9TeTyxowQRrEj8fkvaFQ9/KoMcL3l
Yrn0PXTpw0aGgbxaXcYR0vnFPcljUiwXdCXZau2TdvSJzqtenTw5l05ovyQQu6DgeWdKmOBBY1qn
z+KJKfjEcU/U1d6tnfmlirM/Sf9ImkH8OPos29xkaPY6zUGlBIDsY17UY2ehDvNw5JwLBjml+XGN
Mc1ZPC2SLRvZl7JbcNOM0UoGSY63lUZtazH16JoZ3HoLQ9FBTEzWO+AFpHuKKNj3eERAP5jtMaSQ
RxUAJm5iAbAnJSIuan9zxA8PDHmN0vqUTT3hOevA+E2z5L9FgZCvc05Dt45RfaAdM7qEgBHkGpLV
YOPbrkcG5DK2WratZf06RoVkW+a8eHVQs0uvWDV1TnNVuVpPtA1h7M1vVLBPcfo3gClxbqRcH8E9
N0duTZLCzbcdLN6Dh4YRHjH9A0DyJwFphegxiBLTmnUsSsUmhivyOnlYkkcTADbaezIpx+uC6Hpf
RiXrohg2ZCCzp1GhMxKxtMhP7SyyZ3Om8JN6mz19CGfZE6U+7+YwITRxdTcWYqBtkhfyRh7TW9W1
twhi+jPjCubg2H3ztgb5kMDkkHz72kEmhsJ93gu4KNuI3f2trMe/ab6feU2INPGTS+fl1Fd5+uBM
LdXMMCYbq85uFnhELPP0e5kFQxCxw/uopv6Bdq/Z5YlyWSJ3b4Dk0wsbxZ3L5uni4gz2DK+kFAjk
HbMjlytj+jLWF6tnsc8YscsHmrEamxnJTTj0iWq2OsdFdUEQAMOgmPFredf2HJ1nslrpQ+B6JlUI
D9LY67Rer7L91bvJ9GkNxKMZzzLAiUvS0+qoMbBIYE+K3dzYAFiRNz2uDHXnGTTI7Htnv5s2Fa8c
MWjooHQEj3xR72k86ydbUutBuZXQkPVwaBaGWOT00dL2w12ruDqMOTaQ0QGq7Ts+OuXAoni38/XW
FG9pa6c3cErWzQswaS6J+F7mwH/WHnpB8itBolAzMEoqsekU0JxZLVp28NZ0qJaRSe3aofxGE8jd
HWSgQ/GzkWX0t2cYmw+EbPsEPPF0cyugvzzTPpMstfpHCCbHMp3pMFn2wdKaP/pkislHlr+l0dcM
dsT4kvXXvz9VDUS9SJv9aJcCf1/DT1+Nv5kDA4o0ckhbBzYeIF5r3fs1x9g3/sX55+DELwWt89Jj
4AjYoDVVVZ+w952K0ZIMWKDyjC03nUsph7lZxiW7ITCcfPL4GhDbkceXdBjFwFTypFgsB+mNhqEd
94u3nHsU+CRONhupynPh5AT3yZ9cysXZZSHx1FOACNf/SNs9okMXVeXSP4Xd9OkFDKV6Zjlpqvj/
UQdES4jsPW0G9MhkydSodr/wu51JO7HP7SgTosDiayeb+YNsAw5Bqd/4i7tHGXrimHTFcp2WX2z0
58tUmzNtCFjbi+LVMpQoPOHtZtT+ueQ04J6uwQy5VoUIr8dfZ4njWMuCIJNdl4Mgr4qUqYsYHu0B
HoJtf6HPM/zM8Dfh1RB+HK4MVJf6mA3fAeriEJlUp5PhRxfNgArCa4jobzO5A/Fg974a27csmd/W
DkIEm+LhCifs0lUBOcRW9sOC5X7N+R3xsRJXsC7F+xB519AnFaWKnKscrORlSgWvCMwQ1o36FkUD
JIMuaLe+5V5B78jXhkNe+Yn1rHMaWpZVVZiPtx4Y9UYw6yePxMO1wOaWrd6nSCjMYj9JtlLi5LOB
SJSROWbUhJe57B/j0aUcRdy4C8LywRP+/DDq/G9JTvM5kn1K4dh/TYovALGreFhyYo2tAvetwrhz
wUAL5dtYd0PhEfpA8sgDqcFYp8oYz7pXZ2cfNTR74ewBLTuxgkw3Owe3cB1I57EUOI/BpvrbMQ3I
qqOfvjUTX2vl+ffFnsWzV+VHhM0UhdH4rZySCDjZNwRWwctg42Cd1gmo3jziAScCfjsnWU1mDeqc
CWHwWBbpORZVBL8alVSBivcMbnwPsif/8uMBquWg/ktWJKVahuk5Jcy4gcV+C5NvK3Pr28jo40H3
+v9+wb2wDeZZXILRja4Do9yT27s3jlfvAj+ZKW5jaFVDAEjL6j8Ktt0WeH8ErE1mZHoPQ7F3MSX/
4W+EOIWrnyCD4rlKKPE132gTew0CLyb1HaKraGnta+V1SBsHmrAoHYBkMR16w93djEwyuxolTbwk
HiNDks3XuKuOzp/C8eXB7rX9Uwm4uV1dcTiBDcGpL0/VQEQDk9mjj6ILgUGTQrGl0LP6LjpzIvzA
DPaLRRQU/L5pEZjMCHYXvV20m26sdVV3d6bQLB22z+gfu+0imi/CN7jtp+apD6Jy75qYDbeDfce2
HC9Ad3JgJ9VFLRkuLVj0Z+eV0Hqb09JlOu2AMUyYvvHzjxgTEUpO70MzaK/0xzG1m2XZ6kiYjdra
oZF6Mvtz1hZZUakuhJITqWTVBWJO5EC4c+JjOWpEu7I7es3CC060bbVHkEg+wkjKItbVmVjL6lh/
kVYjTpVbInHIVo5TGxDPZpIsA6ecc0k5HlyaJUcF3k/LeWQpeLHzxxVr32F2vXETwTU7BE6w9VVs
aD0dACkvtf/3l6zxnUOqcjwzHAtbUYGQsBt2UFZsaEExlqdh/VZuOr/NEK8TPqJH2eCDp7Qr+zq8
pB3vAQn0PWGrejnw41i2bveyQJe5ZWDc7n4hZqiY2b5Zhxk1Aqhc0ufh/STd19ox5eSAg07+YWUB
tqAB/55dOMvV1u5ry4GyxYGTbses+G5xqmyjJLXOK8bCLUMm8NyTi4tRD+9e5H5M2newxUK8CXCY
Q0Rer15q5GWSjDPN08tYfBwfmRWWENdEf4ikmra+7qrnf//u3++YzV6I4Whui5JgdcokO4i1MxwZ
Ip35DS0OKAyUdfvZA9zEanC6OyEI51QRuJD7sLHwWWIf69rrApMo8Hp1VYW6pjaLnExlDqNXthj0
O8B+9X1l2eRqu9jALcUg0WT1E4746qny04/J6ZhfqlHeQC09t80ynrB5TkdvnZnrZFQ3a9G9557z
nvO43Mc6ex+aYMaHmjGAPI3F2D3yYqtfs4wel+q3KtLslozzM50oSte23mdEbSOkWyZsiUFwc8vc
vtU6fR8gnr1QxPgvHBLjtsHtzsjS7J0EgKPelqjVxfAn1g1GN1F8tguMkLzFj9u4xNDqYcg/pP0d
9CJ/SDPMH1HQcSab/Edn/FEn8UfqIc7kJ/GyYi/blCFV4jBa7Z7i8aevpxJsQSn24F+WYZOF8/NQ
BMlT25XrFjzCmaG5D5eaX2atSHikzb3KUBJII7EOrjtaatBTGb1OMLd6F3tLfdAxRAeRUDESQ1E+
QW4A941NfFcP3mtsR8F7FIw3bPw4ukILgVOA/w1gykFmE1r+iJkBALxDtxDhsEanwlY/WbPR0FUV
8KhuW5KNtOtBKuUSjxzNQZP/1OVoXUN1SioV7oHS3rFNE8PjPMZJ+Ya0GX0j10LjAWzkgixdeXO9
yr0itvsdCj9GSlo/kBOPwFM9CAfNXBeysAovFXSvz7byD/W8XXsPcf6aCXbd9jeYma9gQC5tpUxD
CPCrb/IsShDmDjj6D2VGXmxdiQu0qJHzosqf0JTBbWayDQ/ch0DgNju8Bd7O7VF+tCuk+TQfftFr
F89S0U1C2/mKq8m/BuPCNaemC8BUvW00d+w4ax4jffZ0WP8oEwbNpZ9Mv2vV/mJqTBawcC5RKqLT
OIcvee0v3zljttXSiqByLrq5UDlW2x7ivCSED0H8b6a50XNZdI+YUvEjtL4msBAMwuDWzS6IZxrg
IZ53TtLOWx/ZwH522iMTReeLfokZJ3fj0yDSnlAEEFBKkdmIpy14yMJj+jjrdfglYkxzCWNlTgS2
kHk1fK3Zsj7MufVGOUmVgO7yJYWoD5A1IyrF4/tKEck8WRIQZLTEzYNrYaLqi6o/SGSYu8mRxy6G
Thhk8xlxLh3KiERXNTP5s5BqdlwvRCtNMkbriJgxHKwLdiN3P8v0RhLqeqrGcL3gygF+UkbdiXD7
4gYf6SkW7UFR8HzrKvpSAWACZKDBLiIjmoNVETjwjUaP8ImCTAzpWc+o415FNXt7mihsdVNx6Zkk
IBDDm6Yr5mZpT9Nc9mq9DHX36fqAUNEb4tp1rrpt6lerfB1SVTxKR8I8c6pl76rSzGWHNyj/RzED
ESk88+2TbQrI3Op6QrgC3kbBdH4TQ9Yf1OeU9B8L/BJiaKnV//N9MJRyaZm2wd5g+ZawqhT+izmx
2X3iGoMLtWy5/v91wvEZgNaiwjtZyPbVnpBPJSP7+MJE2hKtEsEavcvuf9g7j13ZkSzL/koh5sym
URjJQmcPXGv3q+97E+I+ZdTSKL++FyMTBVRPGj3vyUUgAk+EO4WdffZeOzhNBepoz7vomwimNUA0
dZlCu+LIh3mz8pLyXJLCWM1t9MoHLO+8G0biRm10GHQcb8CIkPepq10f1PnrSFN6Q2XtxdeQYHWQ
svGgBdAfZsJSkt4dsHIi1eKFJhzwETMWbxHoD2KpxxrBWw2F/tdBLZ/y9OK2Dz+D2hf77ojzs3oq
m8LZTL47vMYRX03DNbsNChiJrAQ5DJQyPE80ZKx1wTIuT8aRMufO2yFU1sTWFdbrYLC2MiYO3hZF
vBf61qYGBNg573gjyvik8uhnOpwsy23XPLNxVEuuKS1PI1H+DbONxAJpVqcamTCp+aXCtGmrYvzZ
COoXSIRgPmoiwgRxDT3FHm5FEzDbKBKuKf1fVoNlZm7VfGlA8eXPOsFbURXEQosQk3KPG35sCFFa
AX06BQMYSp+KeaxFzMk8Ese0MTjjk9Hjy/hM8W47tgfkIo68E+rxW9r69QuOMA4OU6j3eTcwoPfy
VFoNvB55n0YbZ1hiPAGAjfZ01o2ctYrxxLngEIWT2FcJQR5OFWjT0xieZyM7WwFEhHrpS9ChLA5i
CJJTnZj5Hg8OhImGGh6PbFtRdDu3SNXRtdVblGXwApHPNxVuPXqSxcW13BnYDSNb7DpqL+qJhwbz
fiXrS0bfgFHhYZwMttEy6J5NP95Osx1c4tKjDkQUOTdQc7SSeTw6rYF9aFbFToddvUrcKr00CtBT
kT7A4+VPQV8vlLnU23XZ8OX2nXxEavLRZrjpmppS+5hL4lW4PWbcGpt8HWcUA1XKW5EfJUUW63Fl
61Qc8EjjbZFqUeGrdk1yhaM4G+Bt7rYN++YadIXC1zIY9FqYWWN+Vf1V5fktSt4pViwpuDWfGrL8
K9Prhh0cURpWyTv5pyn/7eT46n0/mCDUDS0LqeH7yNkgxdRqphzxyvaDQbU62mllrHu/21c9sMyW
uFgBWS2vmmlVsxMAYzJ4myHtpqN0g0Neiexoep8ILbxCh2BHZIm9aJ4fTSv+meJraaumRGeJkpec
Ty4AY3JL8fNVrXeFgvPoF0ej3WvraAL4qCxhI2qD/JsiKzyNdXjrcrTOmt0LcQlKqToOXSav0asb
wSvP2p9dggnePyes7UpmSvauUc1yMx/S5gKEmTbuLLB2JezjR9BUAsICXTYMlwe66ynexPLikmQ/
Vpj9cM6TJTAcgIR9SL184NXhrogaHiMmefjAJHbQeDhjAc/EhP+9QmPVpH5wO5MJXBk5hAecCt8q
Ha5ZU/vbRIRLCXU6PVrPW/uBpx7WmFebiK0v+ne8s+ppeA0VNMrCt37aE5wMovnQNmW6K103IvqU
xxuvnUBlpq37WRZDcZpr5w8mNbEDyoqv0DfNz4Bg1EZmbXu0/fHca5k8I2+9eBnJ9ikqyw3xVH2I
RUbfZ2g+5lZ/SUOHe6kb90iyhzKyEaGxyNNXs33hbhcHr8aHCn56PUb0tUydwFenBAFYu++2Q+LG
Hw412JjGjkMbf8IgP7TCgDdX1XuiaTjs/GjeZIt5MMWHR248qtmsC76vtZ2r56SdOFmwZZR6Kwnw
09lRY63AkAPmVW00/n4gVWXK0YWFD37AIQcODx4PwblpAoMST/YXiSFeTD+Mz0HA/6PES9RlNV4C
Mzs7EwTOyA4I1sRg4/TIGbBKb/aQvw1YoBqerKtyCD9bV9mbtE235nK/GKwbXDv53puFsXLcmKhH
87O2LH9rxiiCdR3tugTrUBriQvQAWNHFDbR1dvjbAxp5IwKMzW+ODwCuOI8EpX7YbvhuRuGIwytv
Hr1rbYG5b9F/jB2uj2rnC3dHW/0em2IDLD1pIAg7L2XYkLBUhkfDEj+cJqnQ00ho1zztbgErur3s
mj9GMemz3/DyTlvrMsnwK6oTYtxzV+8x3XykAmyYykIIJ21xHQx2klZEB0mXoysF1kQxuKRt1TBf
pkKTeiy51odoOmUNEz45iMvY5u9GFWerflJ7lbHYgtiC1hMZb60XaiQ7MixQj+AuxqazJsBfPUrP
5lbMwp0abXObZ5a3bfzUuyvTdWkWxwmPVsEgX2mf3cyPpPP1Q1OcySOf8IXAvLEiELU1aJplLL8E
Ta33dejjNp3rnNZM51tmV9EFCNmLV9l43pP+hVDpz4L7xxzt5sp1FTc1vmmqr8wlOz2wTUEZJDDW
gHXDYu3c5hqY+N//NMbnv3s2/n8lyf+lksQhsUo9x//4X//z5/if6ne5+dJf//G7YH6ebl/573/+
df2KvpqvNtLN11///g/HX//869+/7t99JOY/qBSxiek7wjZ9N3D+q4/E+odEY3RdzwlcITwR/PUf
Rdno6J9/WdY/QP6YVOo60rYRPigxactu+U/C/YcULiQgaVuWtIXv/L8UkhCM4E/574UkONMdj84T
XImmcLz/o5DE6oi54XoYt3KRdZo5hvm5/Bioq/rXjzZJkIqls59LmR7ppH9SPuVYmDve4lGVJwMX
7uw7qyyM/GeRZGLTWtzdLDyvlltu/WTwbzLhOBO7rc2wAiK2n7oHHwB1IpDOV9jJUqimJrygMjJv
mVs72wEBKE/SX2GVTleE5XKxMqltZGGtBBL6nSz+U1vPLoBSQqVRVZ8L36jOtcnJZvJneqd0e65g
m6xqueojBwu+j0FKeGaw1Zk7gp7i2EBw+R1Ddnun2WKr3PYWCiaTxBypUOyDd5HO/lEOYnq4nGJK
nOmUOBflwUvyj9lpOFJ1XcHBOAJvy4d88PIRMq1DkUmHQLPYNfurDZi9IK+wS3AfHnh5zGSKqzur
AOPct053Ghf4xRJedlrBuB+8YsFsD0ylxd7TD9U5eFBoizvgF6k94pkGld4vQ2K2z53xKxNwqgxE
r8omYFvUgBJdWn+bObgu9JN//eC1RzdYOPdrROoMBk1s7dgjwjJ0SzjeqrskSYzWDWVgrXu+0Tyj
QiKCrCdj/xzK1gWU7EybCHYm1Z80QwRZ7JLokf0aSyaHGop31nWVvSXL6JEvajHW/DcaaTpOpV17
svKmXPf0Sl2VDZZ2rsr6OzsjXCtD9gE697dls18ROn4Znf4eBXlAVYJffAuT7hklqPjslLNvMhz6
Nm/j3ciOZp8R0NiREK+eOGahs5AnP/tu5q+5rpbzozp03lDi3Z6ykzCpbnK+BvYk3xMHgpYvSBCV
9LyHiuNRAWE0Rh/4HRAnGgr3ybRFeR2tftzIwV5lubmvBlA5QT3vEN0p8MaUrFtfHcsrbjVKUQ3X
u5bUER2++wQRt1zV1cXR0zfpw8P2E/fhsmg/8qfmIDyy4hx26UcIuqSJ7frecQkeF0sT4SN/oMqB
vREGnurXoC9uDbo2r/DGxWVnAQTwEmgMQ02cy+j2Y+lSDlt015H9wW6ccGxYOHUvwaCsc8u1WdpT
cTSjlswlIdB6guQ6hd640nWN0jAk9clrI8ZdrP5y9M7m8qOZ500KY7BcF1608RZokFsUwd6TirMt
rRonCk6eIhBJHLMHG1hSS2ebGR3SunJvWuY/69AIL1xI3DOhAJxdlcW+Q0zB6zVR5ZE/UG7y9yir
NljQ6ChGg/zu+UCK7MSAJcRRaspCZthJ9jv+4d6gsmz80fOOQ57KDeoREw0S58UGW9jTQ9cZCI80
5P4hpHwmY1luoSsxQPzILd2dCXVM586kq87Vpblkm717aI1HN60Oas6GT5tHBwfSnkdHUuld2mSE
UYGtQjR6TXtFSF7mZEUIHmAK9n9QdgO799bDAv+GGM4JsTP7c73YOIuIRWHmSkEJYNJde6hBczDw
79MByqRBnjRwcBvwsmD1gmzfCDxXCCuCglv82jpYNgoefU9IWywNswm1b7JX2nTGZcVUDHAjZvaD
5BrBB0JDik2mKrsFiTQU4S7rqmjvDrVeG6VrXFpX36dyO+u+X+vcc3eYloZV0LB+qftmAjd5xxrj
XCWVA0PANVak7bCu8ug3p5qrMCxKCHwca1nprqyq/4SMsCea3oAYQUqcQ/PX5LaXGQ9cVhrRCVoq
Haf+2vID98y27TAr+WC3BDy/i/dBGmLDr5/NSRT7QuZPlhwu0sZTSrnjejTx2MR0P49GAwQQ2q+L
h/NvgBnWSEoXEBCFiUua0kZInO7BF+NwtjHQi7l91QpxPXanN9nEuB3aJZmQHJOG0J5FEwtkAmwk
8/jdiqGmWPCV4V4Pm7iKX2FA7G07aaGvIuoCr6ikRbOMS0OzOXyz4+KHMFg6YCz77eHrtJTtrvp+
/jPhkQFuYGA80x6Wf8wyPe4IWncdehzde9ZmP2uqi2cKYRRtW4ceQx457Xf8Vh8zpnUZkDpoKO5l
ExZ/76Px0Gck8XJgAWvpQzvqsl9N7/DhEaTGfCt2WPB45iY01uTG+4B3U4fEjUhqc/Mue19xq+Mo
OWV+evXwMDvdcslE8o8g1XaarCJevYDXCIK8WccpFgaFM9afapZLkenxNyerNDTuJ8mNbu3FvrMx
gC0I3gxL3SHbRpygrNfmP/1ME0WcWwzj9Y+aVSKuiBjmOx9iVMGwZf681aqaSEeKml92yhLzMQT9
6+jJ5zJADxrxPiTNpRd0kE2MmiH4sCFsKgJNIfNVQ0Y6ZF1uyievbmN8vg0PCSVeu3J+MALt7ID0
sZsQePUVk594mrXCjUiFhtIFBsuMAK6XH+3ccmkg7SmT7LOTbHz6sGhMR9Z1jV1XxvZ66k04gJD6
N9VQOc8qTMldOX17SLJsEXec95w+tRKG+LtEfLUdFVDetNSGSnDbaGg7ftPvXi0GKpJqVi4ekDg2
AQVc0yy9YlaDAS4urLw66Mb6hNSe2WV9T/sR9EhMzZJAv2JFlR6kBW2dvc6m9Jp4H7M93+TZHJ55
iX1nwor2gEjwPOcB0QeDVcUmSax9yeUGZ67obqE/vBmzme4dVkUAkWygGiQUwAewPgqaZxfX2UI1
xFe3OLrTugDusuxIcjHvJq66Q5qyxc5wTwAP1TeqgpKdOZ7yTlTvnfsYp6qgRqfu92aoBFtsg3sW
YNOlsvMfVu+zIF1MOGJsXzv/s8TdhOYBSTjBcrvqG+bIYcCpEC91FE75NXstEDlknVNie19ml8tr
kLK97pZzpGsMDzNfGhdb+5M9Da4U3e5SyJywKTQvzxFGSDRUmmNJUjL/oNHgFaBRwLQbZlnh7lUM
H0u6XLaxX94IhXgYznx98vQIDshZyUjqpziuzCcuDIENr+qNT4gZz6Y33EqDGKQeR58NAQVsqNCc
WhECpFl/B4HGbnTApW3nhr9NHR2cI5UuuhVEzWzyt4XT3dzWie+jpO3W49B0YulMFBSjmHTVps7t
5u5jmqX/Lj5bfOXngNkyKPyTJse39bJgec5oF0YR+Yje18Ze9J7cT0b1YY8K47PFpsNoqoePyMMr
1d32LVvDwiIv1XpU3fH5jNiYYglCL0RgUmwNOTG53i+pK3FWWNEvpLf7Y+CUQJCS+Jyb1qvR+fSB
xW1ACRAScNq027i1mjuZmgNQxe55rPEhB7LeTCkx355ACNgAf1dgDlt7w1S9hAz0C0HEIiD9Orma
1o0Si9XEUtUxlPkW2Mv8kIcXHC03d8DYb0WTyT3WrYeE1GdJNPmszIrDfkCtsofHriwSpENkwo0x
13IDXRGGA9bgk7McRJLapCshtPELhR1aS9d13J9Gzf6t7XZz4x9y3zjPeVHCrBEfEMqxEVcYilVK
t0NM/v8a92TNZ29MVg2fy8bzFaRYs36ezLw+NIYkmBufaHMcXgfMm7didM8zAswgBrak8u3vFXjA
X6qytH3OLP/nkBv6RLq5O4KNewymNrCzSRgDKtavARCRXeG76drtxg9vBksky7J8FBVkj4w/clcF
AfyS2LpoUPY2V55nTPfO5MBDxuZgRuRaZ2KJfiqGR+G6SF00SKy9Wl0DfFHPoz7ILqnudgUioS1/
N9pu74h0CHfvjEv2jXz3Sdepd50UJ3EbdzsAKswKVoPJB/wih9dKTa+qeGlqiDjT1GByzQv8V25n
XEY6Es5emOQbRold4nJVjaohC9owzCUls1bU4VzByvVmW2TYggxVdSA9vooVd9DoUTvZXzzo4Pfe
WABQIKiJxAxTtI8iezjmf1j3GquaHNXgeT1WxcRasz/4Yzh/ZuoOLphzp3vrl79U9Gma6bsmo3x0
o2k6hAB6tsqyP9jKv1qGtvYJn89zCJQXOYroP0dzd97HHR6mxEhftDF8pDn1aGEI13RI4F0nnj5U
Ioedq8d9kGGgwNOap+JpFPXvRBKQdnKiEbH3rbJ5+nL9YHJLrQN6UbYNRH2JAvysiyYcW0V/m0Ao
YaumPoDNWn7o6MWgX9N1brb2J7J5cFqseqDNYPbfi/Db/EH4I3kIPclN75K/rBKIH37m0MxgXgPc
64+iV8XK4HvccJvz182p78rTN1cP+RWn/4muxuyAxJDuDFjGezMiPlz5wTuwZfupDpP9xKC57TuA
QyKqOWyNrr+OhPwCthTdpeZ46YzhhRwo4QCW4k8KCt/adbY4o+yL1daCMEBJDDlLL+Q6oCEs12Sn
g2NDactBEk+O9ZwdSzYUJ0wnGzV6/tVK2EUYRc5G1jDIIBaMuf7QQ4/tCM478VUr8iCpnZ3xXaED
RqTnS69+kL7bG2NF1w9ew3wRFXMJpSSNy5uciV3yCs/2dkDDypC/sI+wnzP6KlY8auiLGurgPrqY
4G0fUHblVcaNvrIz+21glmFZn6OGFYyVQrLMXS87m73HySFuoR8I41Y7VX3KAhOzLeCdVWbyJFGv
XJb5jYG55wnLXIjbmZ0hPicxscmz4Pdjrel45lsYmQPb+Sb6RlwLEXWPKh+2vJPVcXD9c1lFwcWP
5KfrFfOJtx320c8urU6eZQ9fgd/7a0wwGdJk+cH/7XhxTQg1ZqUfhYLs70YQxeKwJ9hSMbK0ztzs
C1g/lzGnIVYlOiWFUuyTjg62MHaKl0HxqLfZYGPGipKr8Gv3UAv9m6AIUyrDhnSJqoQDXgAvro+F
Ee17ynJPvSwuUdWKVefh6Am0cZT8fUu/ugg3zjd2E11sWtH2OYzBlZhSoCIgkCNlH/s4v1S0xob+
C0bXi8kHt+qE9zut7A41ZniamSznDCZtO2DRKWG40YEp4VYdJrpVN3ADHhlEtrUhxVvGbnafOfIm
bR2vCMK+pEPlPbpDOvgM57XvrsqJ0sbITBjX/XnnKf/qetLcGaIUgLJPdda3WwbdCnnjGzsjliT2
fCj6F7UYajm/ZwSnLkPhf5usLF5Vkfq1+Kd0SnYXYBZm8V4eRw7ZcMfVWYt2Y+RmcMSOsI+s0VsN
WNLXMeAO15p+Cx9NHzsZidYUNcJPUYdkipvbspM9TZI4Eof4FnO63MzO0sxKLY2XmN89JXyMv+M7
JWJ7U7Ko76qt0dlLB1HzEuYFyfDG+eGP1VOvN/1cfdbC7jZY/N77vn8jBYK+Z23ShtAv4sAZ+9of
ADI7lQC5b2dtbThFXoUZ5fuwsP8Ykb67I/2lPinSvlPBAfHjDym2mSoi01jlBHS3nqrZYbrOHu8Y
rkWjvY5p7x/C3PxR6hF6v+EBbBShT2cPBZRkBdiPTO20WZ4Ja6d3qWudeNh0naevGFuP6ITZtyKD
yWhgbaI3p+5gpM3ticIpujaYIbP0buvyRstUe01c845Jwln7EO23EkLeRmCHu8EsaLDlACfwARGv
JvyD57TLEPtZ2J49c3R3Ts+gNhB7Yd6sf0vTyVdGGg53GB3O1vhm01O24mq/iGF8qdvSP5O3oRfX
x1lqDxyBKp1xD4c1cU5MHPgTes1ewHJ2uUEdKbgSpYzunjK4d4QS0Nn0vNZC6W2eTg7b6UBvnLbk
SdjFz6ijX3aaFRcdmqSpkhZnCRgj5v4m2TTcGrUZBq9xFz844569POm/jT79CP5gyDUvJ4rf4xLz
0kKyyr1Kv/Ii2fAb1FtfEBjo0IhOzggJoCO+3sV8/NAdXmNt76rW8T6Vjp6txniOLEZxnYTNoYH+
uRGwZPtQfEsWDB2zwMqSPAFnnw+GvRFu8/RQU2/O32/Y2XForotqnPeAqFkNGTxmJ+YfDoBL4b2u
Jy6hHB/qCfD7t1ZgguxNEopBxObPKGlSMUJ0PatyN5arf6i4euDX964y4Saaf/kjL1qHh9w6wzYk
2uhn73oDDWr2t5RVR6V8GkItFayyKDsX1CVt/dGpDnwf1QY/ScBhigVzMTnqBdb5Z07GENt78ok7
+bmGLEpZXULtkn13Bye/Na2eV0VnoC3VhNi8Nl+XvLefByoHFdZorqRdb6pq1xTlU1658h777biB
JlWag4O/Sz4RyjSgzbsYQ/wWDKL0z33D+d6P6iOHZyrRNFWufZS94jwH/2x2ycFof1iSHfrSZNnk
ffyKh5uWoLTGahU7d2/yzAcsj0OT64h+Sb5rPRwzpiLSRLQEAmrfpRLKHU/ceV/78uzfCezJD9aB
vBNGHJhzmGbsyNvom+G6O8+2L4KlOrdeQfwO1QbJOaC0R66cOV4Zek7uUURSBDsGnRTb1G6xxJeW
v2mmJTRpS8InjK8siCnKkwrls3yNYkzLRRpTElwMlx7I34qwV3Hg8uahyilwFWWGu9aNGHdDF+B/
98kfCFf+sZHddlpn30dV+cd0Km5+iH+2LP3gUM43LN23RjXTNi3BMdcqrE6VQbYEH6e6gmSYwK4A
4C31La+IELiB96mb3l5JJ/3g9I4pPzPgGZDvj82fXqK6rXbQBW0+V8U5GHZ/QUMjzgkumVL5fHsD
kYACOFPa4XYkYWEiVa4JQZ28ar70GG12fR1MOyPPT2POGQ68/jkDybxX8CY4OO9Ct4KrVsNgm2Ly
A4MPpabvX2gOdHf1QsQJNiWSHQR3l9Blh8OlivF2FrhQBi2PkG/pbDO9LTkyHoIpLmmm4tUsFGJ2
VFNSiiqDUvHOO4FMsADIjWH1eQL9peSMMh1QrZy5wzrpoOVl+GgJ2YB7gG8R5vpHEyb22XC7Nwbw
chOyqhw7cHPJzgGzsiX0+mggBYKdWbcs5bfsJLo9vakAYbhGCmWeJoNoaa79YXflwTZuudt83ns8
CIKFu5yKP9IjaWKomfqGsKVBwcJQImMDnN/UfzAfGTu8b1BIJvxASfArx+9y5lwoU5SiyskQC+dW
rvs8rzeCFA5+vgfubRd6PhmTviLm1s0k/LXkqRsgXCX+DifJjLmQzFonvzuyTHeepFLVPUxz9d44
lFwo1lF5V52p7qI5skf8VQfPJBKPS9hcdTO1qZIu3FU+amQF8BU59YIUKYCiWWpszK8mILkfAWuV
eioxp2Sv6RCKjaTrMp799hBzrqIOagV5nqrzglpKwSk/q97nbml6TkGgO/RQ0BW6p4nTfY4ik0X8
zJcTP7xgl81FTBe8engdIF6LowyXRPmnjudi66ToFLxPPk0KFSX94Lu6oUtRq7sNyGw1tgKaRQn7
xYhTokzJ9whn9qG3WbmVgiuh8ZEK04av0+jFpfaqGBxNpk+mzq6wzm3k17pndIg53yXsjeTzkPcT
SLQf40SvKg8fz2fjZcYQ/lL6liecjMCypHVuovbGFLcpkbzahzJabxtPRGRwXl9rUSLdOw1nrqQ8
EH4AeOKKlRe6xwYYLZgqxtqgGcCD2az+A+saNrhViSht7Ci19wtjVpi+2HjKeC8UpStizFZzZtaH
1nI/wir7psvqj4gNtTMcPP4uu0SC+3BChiN1vT/ZPjWoF0R3bUWkrDTCR/Bit/rPoge8xvRaDuAq
L7FCD53BpktLn5NevVR2gGNAtA1n25SXhAVkzuzRuMFgEdP0gr3tzgWDFWgbQ9bFxs6zb7UNWhDs
XLaHZfZJtiE/kSF6bjkRHgak+UTlwZE7/nmIdX/1cZeIOlSP2c+yXeEutB1ge2vRjumFMexUz2Tq
y574bBl0zrp2kvY9dVhilfSWqPx9qNrwxEu/2VCrlm6jYvZxZLBl0zT28bvTrhUyR2oRUXtIEHNb
SXfaNnm05ZhKeXpMZ10vimdoI8659vqrEWNVbAALAg0iFSSNFk4InVAHoMwPRA9KhUwQ34Rkz4jz
81utTZ5mGWWBxqh2tg6bDwMr21qFBr7kKvE2kRfCO0ZQ9p2U8Kps5zOXEWykZQ/YQuPsRnu4E3ep
rklMHnh0hmBjpdTD4vj8XRZ2jP9Wttc20186YPbNATj/nUHL/ci7203zNAdjz6vS8zi6aHGtaV05
hNp4m8xrseRWMnKBEbEocjX160juA6z+p2xA23P4QX9PedZTdnrmjjCPreGyxp3HnT8quUnpZQPO
lpDjy3pskQTEWPuwJVwWGQ0N83UA62ECPang7G6Nmm8vOGZOkn0nDnNVKB0po9kuCdja5vjxHM41
4EqgR5nxsDfJa7M2JZDdtce+ww/29w/cox+zFP3Bjd34XtFtuuYFQo2zlSR3m9G4YQ3rJNA10xTK
FaesE1a0xWibVE9OEG1J/NJXnFKbkw90trs+H4E2WHFRCuAj0BloZfAhSMHTQpAS7Qb2Vu+GlAh5
4iT+UWRKHKiljNdsefbDbNn3rBuee1iKa6Tw/BCnNvxvZD3uRo4MmvQ3A5Hx5M+lPuKzPsEwIjFL
b/meLiwFPk+LS1mrD9wE8e9pZKxG1YWwZMFPR6t/VD6tJ3M3nnhUEww1xbjP5xkdu6JMr6rzqydE
fK0SiHsBCE+eAZBwaCXEWOMnl5g+NMulMV7L35YGzQ9imSJeZYEKjuR8ddLquZo7tHYs+HNhrsDG
xrexsFCgpXHRBbOBAxcw03tcocOqWQYiqwJ77taddw0azgYiaZ/m0opP2qp+8BS1z75l4Y5MAvoG
kL9JmiOfF/abkwMlbNAdAH/uc4/qwtbIzHVP+hpYluFfsLp3LxJoTBc298CXjNd0Z61trrrr3z9C
pzRW7FHWvYGnKCPJfS+oOral2V0HKzUIv/YbVaEtqDrhI+hGOos8xvXSGz/rVBqHyKawuHRaXplY
6uysvIKTgiaEQBWGLUONzcJskXa1E4ODVM4tqHKTS43bpDJLZ+MUinJQ6oJCbux9zn740CGScK10
r7JxTw6jBXMtYAGw7CCamx9ma+/cqdEvua7oN3aoBG1wRMdxZnGzoe6XsTB3jCTWJ+aIdTFbe0wX
/Qex4XibNQKVnDzFOcEJtSX7aWHC9kk8RJl/gAdtrW2uzLMjvAW663xNlDwblD3bbH2ob8d+GdrL
qI2IYXApWuD4PKqilVXcgG940E6453rP+wZ+7In4QQYgY/7UIEths28Dx7tDwFrIDmgvJQ+ffmmp
Zto5N337xcDrUWINDOVDxUDkgKIIh5ZrjuFYixtG5aUBO3WzO3n696mlG1ulYA3ypS+7Nzr2oyK9
qKR8ED3j1TryAinkQFsaez3yLzKlfzumiJvj6dHjPKbo504p6vaWxu4hkCx1sE2CPAEAtPR611gc
NnMSdOto+oOxDgo1DThrxZrSWnrB86UhnHoRPo34F1Jwop1Xp6/eA8GsIKkW96gYd5aucYPS8XJp
Hxe4H4uIPnItviqtx5PNLLnqtfkeLJvbsTW2fuv+Gik1D7BRe5X5WY/DD4vS83BpP/eXHvTxhy/f
KF9vdz0l6XDpMRVMHDdoT+e5bazog6WJmmr1Gh4lOzEgH3Sum0v7OllwXnAUsscUs2dLQ/tAVbuH
l2TRYw/a1RR70mw/cAH4E4YSwD4zHynv+U2medlQAz/k9MF7FMPPBNPo1jWvyNYjSqDHFhHmzDVN
zLfSInaMCNPXhMM5CxuAAx5ANYZDGdhElHE4thrbvSe6D9YcMfhI83nGk2qmWC4Zp07CrT78fJj3
nQL9NCYaVZysmZjIXkUCHpfVPmK7mlZGm73j/YgQ5V7Zd72QnXpyoEvuVNsBB5heLOUDX9eIn0ks
vovWex3M6OwEIGNpIpYCsYk35zw7JrbnXWfgzVD5txBK2EqXNakFzXQ3DwqN3FL18nTZmQanvLme
4/Xcaw0MZTk5Viw/zSC/5R1PLXNimi84ek1O+NraP8F2a4px8IlGPMVVK94SuCg+tcQ7guc/wkIS
X7RdKh0a65WoR8fnr8RKiIpUj8P2nZkT7kGOu6tJ4BtQKQKIiq6BlJo3AlPAvuHgNzNPPOjApLRH
uZtqriHS5q9FYL0nlkUruqoUy2HiZ4NNfC12iBvmqNSKK2kVWOVqa9n2iZst2CVqYo+8kIDmwPmK
zXO0TM11k14h4qJDs4CutKRbqd0g3nyaaulGVQj7kYCY6JIzSUeFcDZ03z3nDsivWUXJwshgubQ2
CryUmLXjbUApJXNl9enhFlsPUbzC7fKnIpqJ8oINFtTrSvXpwzcV0EPsLH0mfxo5qcQIq5Sdmveu
k9fU3aX9V9Vil63nD9dM5eVvRN/PNIHO7EpIJY2b/nDgWa6rperDaO7z/2bvPJYkR7Is+0ONEjAF
2ZoZjDPnZAPxcM8A50QBfP0c9Rrp7tnMyOy7FikVmZKR4WaA6iP3ngvjau85xXXx6Qact7BBJgYC
amZ8ioV8Zv2DQ347hbAZSA/d+Uv0OhcCGiermiaatI2Ob1o4sdjYNUPOwa+QX6DfraE/ADl/Ji1m
7T4C3eFJ8Y7DDNPCK6kAI26OyTkgxjhXUfE0G2QRhAoIt2BhrT1BamsFTT0h5N3P22iLDn2NqqoB
AVLvgE/2W2QKOjGV9S4nmZoYppTXvbO3Rlv9k5Kj7C7y2leS9TI5u2shVX72CIZGSIkiyuS+jM0e
SwTSHpofyW7YQVTlLcnBbh7y0GbFpoLfWAWuCU8C1YVEKDAXupGxzfVTGlvGJiHpGsQIqUZJhagP
wYD9FiPzk/jbEGE+oee6LHVu7yMgKus4Ff7Obx5t05CvjYMVKKKtvXTsSCcjUuUWYTZ5aOwnaiVd
9DzAkT+wJlV/AQmKxVz9P2vcgDCn0+5LMvj6kVSt2b0mNdUXcb+KJiW7i2fJR5Tc1t60BtxGufU0
MYe527iv76JjBcW+qfHT+JKx3toBJ54YTljmuWZ6Oi6m8ThJREntUpCIUlF2jY5IEEpHBz9x/pgu
GgTUFxedj3AtJcZYlDMLbpjaMB/o0wJik1XCk31Nm+UhceXZbclISXDro2+BxemCsV+I7cID7kAO
VspDn+sHa+waV+PZjaLbQne0RvDQnvOQJXVRuHcrtGYS30JxFjvCUo/opgIX7snOlYzdx3YZ1iN8
gz2CZTJVxUngQN527ldG8XcE57GvyhJZ4Np2JclpBCp7YfNmEGxWREN0yJfhuzDKi6uTkWMQqzUj
bd6zFsquAjg1RxFPO4glDr+hMO5LzGKXrfm+7ez24FNnumWRsKsoTDUm5fKuyhMjE/2YV814DTOv
4MnCawLwSu68Lm223mId/dHyr5Y+qOeUWNsWoUi8TCgFUrnJzEhfx7nlnTRfH1aT5bmbCfMFjL/Z
CmyjZBKICHKOCNvqJg16/ixkIDxz2U+wKks9zQ4ed10lXGPlOE1y9n0mY7zR4V7Thy/HbPcdasGb
MZgsCRbjAvFA347C2IFFZFCtmA2ZRLJUGu6hdXxq41TJ67thXzqmeeQpa4/gxfRuqs8Z7P9GjHdo
Qu0tz2p93TE5IMgFax1NFjlB0GjXsZVYZ39xH52uq6+1CjZfXPc881O/JMyBLEuHQ6S7/noheppR
HgIYvFF+8haRdXZ1eIc56Z08IBeWZR6ioNr24vtoGR9l2Rlbln1PcYpyurYjdtUhfUNvFf7KKXGE
8TmcjLk/xo1RbCrb966ZCZ13xMgNNqvhNfXICpnqJ3hhOHx8d1vYHW+UlZJ8lyfbMQlLcNBmwmms
GQevkkTKejHqoPDBRtqAedt984jfPppOeanSunuudJ1X1l3e7Hng1EDhGAzGwghNmQvjguVZFNfD
dqC6PDXYVL3F8feT5X/rQrdeCn+5+UTg/Uk6loWpvvFcSwGsU/sCdoX1Ty5J7ZF1FFRR+TFzk1kA
232m4oso3lk4v2dWVm31utjG5QxSbADAhn8sVvXPX7dlTunF0b0nXQ5B33CHicMMySUABPlFuAFB
ANCITFHoN+4Gv2KGnWigx3JxVNngubuF1Xw2Fa8UN4IUsn6ArQMRspea/ohDsmD45A44pHCljuvK
Y0CYzPHZTud5BxdqzH1nVRMzmpU9iW/9NO9tWqy8I1uoS1BeWfa21gg6wT8kS+pDmVibRtuNjnGP
5mY4tzZkv3IaL5U/vko7tdfS3IxVxuFGRjaHj74au/wrdiz9ZB7iGY4nGygECahICVnFLgaMhfTW
NhXfbTd5ez/G6Ki/Wka+ibPF3td26hDVVpwQnZUfQWdH6RuvLtEfX4SMZp8esU3kssNTNaX5JFLX
DswWCmcx6+aa8Kbwruns7VqT07Q0DHvf8/oOoRVTgQzyQAXxHAkzQ7Yy5Oc2LMQ5XcqKFivvdmka
EYUyzdVjlr8byavGyDNmt/Jo6u2fqIXQjLnO4dG3V3LxxmBybCeggEh3dmkrZAiWp7IAh9XNMVgE
dWvBn6SG6akTUyaFNFFlfR4Gl7696oh2QWS2thABZdI3r+CNAyse5mMbLTsITnLdV7NxQJJEHEl0
FBUQAEIk7noGjZKNmJYNt2gZ4keoUriD6oIMRN9D8Zewl8AZojZe19//5ym3CD1qShJOdzKUk4TF
2Cdiy2RnzYw9+vbiIi0uMJ8A9h+fPOwoHraUQvlTGE99gLUrjq3yroTKxRJiZ4lkeAV2HGAJwO1U
u+MNBSWt7lQO9978EytXTKj8MYlyysTKM9Mp90ypfDQwG9DdFwTjKI8NK6P6zoSGLkE5cFrlxemV
K6eItRd27GIDSaHdS6w7S4Upm5hdpc+bzjEforDRQIYG9Y5y/uRYgDrlBQoxBY3KHWQpn1BEuCKL
q6S82Kb7jrUegp+gdpBls+tJRiSV1vtKlPoGl85bVOFGcrElhcqf1CqnkqU8S3YJBjzPTPeYqr9I
P4PmEplPCz7Xa6UsTzHMjW60kafj3TOkSWgOJimJWQqnb3s3lH/KxkiVKkeVr7xVpXJZ9cjkRJW9
WIxhVoVyYnm/nizlzoLbQg+gHFsG1q1kkF5gYuYSmLqkcneRI/DpKL9XRyo9CewBeekEFifee6e8
YRPFv8tvnWEaGzCPtcpFlig/mVDOMjPOTkWhwELKdRZiP2O1mbA/WJ565UwbW8G8AregjmltisEO
Joi2iAQamCUCalk49PC5hbmlr0qdP30yzuxLu4DnSss4bQk2eQTqHn8ZE4s0NsE5NjrIJqBKlLNu
VB47HYWQrgHR5FzfT9jwULzjxyMnSPnzOuXUy5RnjzEP8WTKx8eRs/YanH1SefyM7olGK3v2MP8N
vy5A5QdEtosSBougpryCKU6KQcM9uCgfIVOz8U6v/sRCJn20MRtyAHSHUPkP0Tbp7/j/gPkrd+Io
jb+VXpbHLDTfNUQH3gqCRbKJUuiWfqJnW4I18VVPTVBhftSUC9JSfkjq12SbYJG0lFcSXQXnPvbJ
WPkoWZ2jylfeygaTZaPclhHB2rryXwrdTQKrzTAnKwaLZJxesSOyk7EKTAycVYyTM+SjAp2I7DDV
PCIaleMT3gYJfSYuUIEdVIvxhdbKIcpNy2uLZxRXp3Fnv20CrMBRWipvaaJcplGK3zT7tZ76p1E5
UWv3O7fCCSzF3FwYK/DMUOqtnEUJhLCyzlhaF+VtZaDA4a/8rgZOBFs5YKXywnKQ3asad2yOGFUp
o0pss3AX0qdeOWlzhYqPo29pZ4dijIttXxOiCIw38Pr3oejzg9N51K2E15sStvHcgIHALEKi+byw
EARp4GsT8R09R0KmER9u1QeIpG+dryEbULm02qe59J9j3XQUa7hYosgt1on1Y2sEfPjs44l1KCt2
3ErFkpnzw6C8x0n6GmNFbsaLoZzJ7PmgmCm3cp2VLI/auH2oDTqT3HEggjpkbhStPGQWe6H+izBQ
0ORaCM1NOecVh0UMiBmnCHmtpG6AXzkyjCWbhIAjz9T7Z7GAeYgiezzxXPbg6aDRCttstlD+pO0P
yjH/KSwWI1bmtkcdp4UiBInOofHwyWEkkImk05EUQAfsAEE6sBM3kqE7cJrJ2uTJNDJZoFuDC8+i
0kEnjZYc/2L+CYuL11cuK2uU8SZ37nClDsWsISho1yGxUy21tVkeWWy+Cnt6bqYRTfXAkJXYkBKa
EIymK2vb5zbMEViMP1nuH7MiRZ8bAcUySb9ihMh/LtQ+k6Q/TSRiZi12hKJAPtbhjVsTvvIsBxZ8
7O2LYFkaqMm159zaEpoCS6tAR9DJiAxputrG7ZsQDUxIdBLNTYFtjWBvtqPWeDjNefKuuWIny4se
1g6SbP2I89PE8gJIe7J6ZJkMj0HtYE/nRzb9wB1k/IIFppmT++SOW7zCxzSvHvJ0RCqvWWz0ZvcJ
5OOxQjwNAUxutFFY584jAMnWl3lD9yyuNR6xxPbqx8bumMsRTPnH7PDQpba9gw9g7ZaMwAxsTfZa
KPGsabfDzUdvVVDFT0M5HbIRvEnexFcX4Y7KGF22nmVE1wlzfQVjiIBMlx+LNBzQ18vBM2dai0l/
tiTnJNceGBo7SVYGAexyGLSgdeI90s8OQWuuHx3LPhQ47q8OyXdw48IPrzdWcbGBsygQwWjVszXW
m4VwgbULRAYOjNFdlqHtLqXPwiWbjT9IjCg1O1DigzV++Ek8rBo3So6eUX+Gnd9t+oFaL0fuihlF
5nBGGhiO47NOC3mqGHIcKqf4inDBM7eQH+ifmKjXVUtcIFcXS8yPBOXWGdgu5Bh7ZCcXRQ+/f+H7
54+ViR+f/607G1w959EB5oJzLf1zgRMvmPJI26SEBO8JIlsPKL0Cmob5LV2qD66B7VRU06sQ4uhT
lZ1kHtMK6jZJEdVTbaIFiSfjFrJCzBC2XtHEmysMjNbFNxmQe4tkfUxO+laT6XHIo+KmMYLYcjfv
535UYwbwT0ucqLSFCEhvIyqqCKzWInAF5FPbrpkpRVgzkEAaDF/RSS5eO+2mLnr2B93esJTVnkwx
EFk1je1O4m64u4SaMLkNUf4Ls9qLLsPSplb15tIEMuOAQNL3YXRCouRQwaGVPiujtnueiK0+Tz2T
u2wh8EWT/XB2FpxA45SQ8iePMaY9Ymz7W55bP+NsOpdcB7LKdK/caKDNdZZcDPA1UNBD9lE0bffQ
0Xc71lLczZztTDH2eOf97Da/WbFzwHPmfhmCLZUNy9yhcDsQ+JI8FuUlF/p0y8gYC+c0POQZWRtk
3ETnsnMZwwrl5tBylzOE6YAfKsGdjIdgnMV0Ik8CMQpiTVbMy7VftOVIZOWTN5T1zjH8Yqs7OdGg
Se2vRruDXU0KKtJEa9cmybbCpHqIiERWJ7CRGM9mWLkgUVl7eWXcb808/oc9z90rI+eQGy7ZJPXy
h5OTRx76IR8VI9XR4jLGwG2a0DoY26LVTwHclfsRS9ozfA6Xb6PbCKUs62o+Rt91UOi4rX72dJ9Q
AkccDJxn99+/oK37cEjv4siLp02LrYRJMr9MhHT2jZYxR0+XYymSmLz57oY8aD7RszOi8r/NpUYK
YXVUXyR9n1IbtVAFCnHO7YepZsm8gJnKR++7GHoNEEv72rt4SmnQbrZVuPj6xwlVkp3vktT/JO/N
/MqHPzH5rTDJ8rce9xtqfl4fE8DR+4S8Jrat+dPIsS7q4GMyEbMMtqlruzE/Zx1AF+FjyWTRLUqG
7kZMyRI7xXTNvcY+KlfS0qb5VYusKkgK2l897wmmBZSZ2XzV2kTlm7b2rvaoiFyRXGaq5rXWtoAd
DGZ1w10MMPsxtxxK96MwO5yB0UCAs/4TDwta0TKhJygPvZ1D86ZkxH/msmAmyjy5lR2qC6C4IUmg
pEdkcb/TEkZatktA3uz0O5xoxXrK/hKsszPLOdtQM3VBzRlYoWa3aKpJ4koD9u5fduNCMy/0vyTS
7TT5HMvoHko0TI7y0IyY/bU6je5Da2s3qUXxZRIhQkJy0wV/4BV5lkxABRCnVN8LzflsdVvDkkjW
n46AdvDqz98pDUKv8RJnzR2Vwbwn0cGhoDRufhwlcBffNL1DpuqDBa1E/xFSU7Yx5zdvQUksR4PF
LcaRkKWQE8jackLtwysYKS9YzbE/e9zWhmmj8+tww4CvhzzcplAUnGcrbKMjKzlK31ww87ZC72qD
lGKEBY+rZ7tlp9uKUPENIk5momzr27DVNwU+sW0V2eUlqmAvJmZxaAoM3n3bTvdEcvagLiNqC/0J
EUYkChARejAmIpUZ7UFuDMv8UDespJpMj4K8lmSWgtd0NFSvqNDudQ0GuSE9pC7GZq014fsSIjlr
IgEun0R5Ppxg1FjUmyX+l7B7dbPkB8w1qs3YJriOVhchgeo+oJ/FnXMGOqMAp2DiB9d6ZDDQBSkM
P8gZf0dLvg/tQTO8J0LuuMqt+QmGL5iiOPwWaHfdiQkLk8x6o2f8c3IcLrJbDnk+ngw019Gt12zQ
hip9QXoz0hCiNG+o9uXOJ3VdqTO4CSLKsMHSP6KaH7Em1oFRClDOkEi1ijRDPheDPzKa0MSRQGLg
ta5nP30yJAsPUpj60ScLPZ0QJikHYCGZVLZd9yDT7ThMj4nf/skH558ilW+Riw4hTtDT94BdK4Ro
ikbiFbdEd5gOeKaxLkkMHQDEEXnCeWQsP8Qb7AgF/BumRPogfnjT0bmRQHrVu/Hs667B6ZM8juGS
BY0s5U5COgM/xwtTEYYVQqwnnhwzCoWljW1qpz4DfeTHqlyJmthxiRoM4bWnrfox4r9GrYB57ERa
OcpTVIKgJIKWzUN4lQSkB31PnSSr1Fu5s+biMlnpEf+6i/IeTD/ZRECvqoM2N0FqNoGbDBo0FpZ1
1eT+yEzQX9TLUVtyF0F25gQwbE+lnb74tiyZYLMV8rS8PPYAbAHjM8omZHVjuTSlrRsVh8yUgh16
896CktIhWvdpEwVTmEKEJrG1YhYBaJGeLo3rDWckHDhz65JQU09PxIZOPnYpa45HGoAMYWKmUX5R
PhUesSFZPVw6469d4rFFbaRvjKKFU5lGtyKLfhwVOpfH4ruvXPQrHjZQp+A7Gm0G8T6qOxnPT3qU
Ch4366lvSwTK3IJmRe4BnYSKzXI4Kv3qVnnPRZu/ioSnzFRvweAkP9IIUZ2ZCIkZlUy8P0wZmUb1
DBk4H8H5/Nhz8oyMFvvLhN12mEpksc2Njdwf4E36pmuGgohaNj8DCVOd/YQiuDiEv3T9Mv/Ea/Xo
tb6+z7oPph/QxBE1g7PLJvRxkF8S3SALNtUB85c3E/ZpDLJlb5EHvbawUiDHNd4AZOCAXmioorK7
awx1N9hzMfd6RroyIyYwntBusS6vtSKGu1RHwawxXjZZavt0Imu+W3hCXKiTru976Ptz9D7j9137
oZrfjBPbq9glOmsh67jod0Mc8V1mqPlYrZwZDAa1L8BEJfAMBRfHmvEWC6qVCO0XL02/p6bkJSub
oyepeXknb6HWf2th+eyqr68iZ7Sbhu7WO3+J4SXqc/KKwEPnGIulWZcGlqECTGETtwytQk4ym9yU
2hKXJWRdqbvQsrpS37jNQzR19bMtncsCL3LxC/I4fcBh4YdmOvq5aRg+ow7wd7KNL1rhuCeD6Vhh
EddVFcexqFKKNmyBRZbe8jo6ogQUG92ooIIaeR3QGGFOqbehxeMhdFvfo5Rb6y77W9wQXUAnHWhp
jHifoshFtWX42roYxK5pqygQbo8gEfJEmeH2xXYPWiO0lw3ZFj9M0lji/B3I+igQLG37wUMSUjuP
Je6CtctAZGX37rZDiRLYOk9H3RbBHLH34j0pt9h3Vg1l74qdAxKY1iCPzOlWk6yRppvJO/LdGP4c
fb4eOQ9ydolpJWUwm2o1nADlO8EOKpIUxWrNnKBs2Y0lvOGDjygs7PpTVLMtmTuPuGOHT5ramvan
BzVvxft4hlWEZWRjLdyzjAzXg6mLPebEdq2bxGiFRD8jr0TMUfaKMk1I2uQR1WH12uvQcNazdsx2
whPGlouwOTrlY8KeaJu0KfouPX1h961EIlh7wCRNq8bwOxh1iY3I0Xkc/XKPvIcxvsvNZ5FdhfMO
G3r8EwvNZlQW3eUUf/NR6JuMAxDKM/LWKAWg2oRMUGsH5Yd6adpi+GNUckfWpl8iJDbSWcn2w4Vx
XvzQRFyRSwMe0oKXMpletlvkMCHqtqBCMHXtjTaI/ZM9xM4DXDluKdJts2pAcu5oMzUXKdpenwp2
30FcNJ+9M1h3ytXtXAlBJSzQXeErrp0aVTfW9J1XdTvX10grwPKBFPWcj+aHxmh8N1KUrjJ/2ni4
veaxOqAneZIOO+LfgLaZQCuAEzXljuUdM91+JcfjU6vbLV6dkUen+fLi8AWMjHWwDOtrEP59IgZq
7anX/fdxVs815OF4bYt23A6Oqm+jecVuuwOHvEtppVRzy7gToxoxcuKNEvQjTpLvVk9/lombvQB5
vElfFn+4qEkmxZSDtQi05TpeuEMFiYvQM5bGx7XYIWVk1kR9DQ2y41N3yYwoiZ6bGvk+GR6SLgC0
oZQ2k5mIyDlLf6IfJWbVKDdIeaPAH/jyCe84Mpv60EruXztmc+dPk4fGaCm3JYoDf+w/qnB6n2Ic
F00d/mOGA4YLi21DVPNHbti/rYam2fGY+Bv0EPUcE6KK1d5dACfOEksSXAjoATZV7wAcISK6fS0S
Huu+QcOfZwWrcryHcH6w3ZFqfpfYcxvuoX5CVdwOCc8b/woEPm+tN/rzb03AlpZIFNW6tj7XCj01
RZvgt8oF75/b48lFdWF4RO9EjG+inPcw07THyaDs9ZGA96Uz7Rjek3nfohtdHGJUPN3hWsj5tCIW
cysrx3oQjP8QNaDvusGOkGnMu99buYpnwmBayBgzUo6lDHcYTtO1UVnPmldd0ANRWgryc6h8a5Y6
v7djVIzMuB2KfYbcIjDM9rPzYr5XjoeCQg8Qx3GeCLzREegkSfGThDHXIKXimHAYGZ3+CRFhZ6C7
8AcLkx+rkN8PwwrDH5rS33tZS1uXl3zjA4YJIs9ksU2JVnkQMNgWHjJSz+JMyZCnpV1rYno3NXnR
B8IMUj3fDGLULpnNebR02HtVratxfMTNjIyKc6lN9Xdn4pIfYpPdAx16vZ8c/DGhE2nb347cHPvw
3OfG7fdXSIngAVDogmrHCTJ1W9DHYgVdHVbm1jJVulLfr4e5OYYNqTCawX8zFPJ5JtXh33XeDHfR
F0t9YGSLKtNFkSiqrdfUfCkkL66NenjMlvJO6tYPqmtgK4V2GGImKjCBuHRYSWOLJ5qSkDsoIOQM
YYJbtZLoUirMdF7el1ZnmdBWJ0kRuRER046kPDQeru/E4pXoSDbdDuKQcjOzgeCUR25G4x93zDr5
eGxV1eE9JwbWzrhDKoSEuqvdAFP/aAaHE4krTEMNls0a7jHsnLiA3MZFe8kZt/4t8TJdP0DNxPqP
2BuIMjoRK2MJ2KLXs0pQbqVOmmi2pvRFV4fDAUYAwZ0gGBtvB1tXRONACuD0ntX4TXDbB6PNm9rb
D54/AfNBLEq/qm06ne6hpyMo24ispbLfIQj5sUXjrv0XJ1reo5gypAg5qObIf8TueothjwxDRZ46
irzJpM4eLFX2h+xVoZZD3X1NQTZlHtMCoumEpz1ZDXW7JihdRMxnIzLvZGCT7CU1LsyneI1OmzGi
9cjbce1BugQmZiRu5sNcM8xHcbfpAEcgt0LsT1G41Suv2mhpwYLPdx8bkduq+Z04GFP/TlaCVzr5
ociyz8gYjiyd36uaWj6SYHwqEW8jLQHiOhHNxOnoCR6Evr1nEmLuyAR+01ofpO7FbLRW4zwyPW0p
yDUv/dFIYWpd3oKQovb3/SKvcsWk4wTYFhsCDh8mbIF6JQR1I7C+6aVL0ZXbHiFl/RkvG8+JP/Al
93xuo8llmhBDiZyQmUQ77ovY+e4yKutF9nddqnFSzEOb18nP7w3baHwKbN6hSghVV08NnJRx+XZr
shc4QxEVUh5ikYPM/OQXI3V6zceLjpB2r+RQhLv1w6AGhABW+Hrkuiw71tVjhSBmtrnOPJ6G9VRx
0owQGVf43DWWWmvuXT4/skyJdjK3TjLiaCs87gjVabYZQAGYrWi7DYsi00VrYZHup4riPkuuVUNu
ieyLvwVzVgSfoMaBdHOh+ThBPAB0K3YYhT2/1757Cm372piU563rkgLA5giUPIUH/3hc7DawvOQ5
ESUmheEdDMU5BMioEG7/lD7hfwQlMvFmeVhE0zHlaaNvGNGbUlyBaukCuyi2WgyIBrEV4DjGyEEF
KckmOmYlHbYDuiwZzOOom8flZSIfmbTVS1YUX6LXmZiXrDJR5k3PvrgmoyDvkYMwkFH85fo8jXBC
EZNioNqLLAt4iL5LYkZWbUa+QYnPrJx5m3wpTkOfPy02j9WYwIMi08X5d8ua0Uoyh/HQZ8vs2kzL
SwFZbrU0XM51OOMqhjmx5q4AVAJgNMQ6ZmUj/Hrcj8E06EC8J8u8YcXm1qQj5mV9K0TFcFcSeR/b
Ytxr8ahfo4aUrWx59YTpb1q2XNghaaf1Oj7xVv27/nA9Pnf0jyQQ/W2tE6dfhvQW+X+6mgQ/rFXn
FBLmgdSMbey0y2GqcQERDoE7rIu1Ta63/FJ3u92c8CXI0HtFYzBxAcxPolX739ndLks6khzwrEu6
28Ir+Qy7Ho7RCG+qsf42XpRBouBsSsw/APp4ubDxMT07JAm8c7MenjGg+I8hBRax2t+/lxSDA77S
YS4ZurosihlL2cgAWvBorvzuPFffT5VOra+7/yD0uvA6D1tgI6vMGhiFJRrpTrLdIO+jirBpmaCj
s6YhxWKHJfilTjSDc8Q0g46ma5243nRI2o5nrq7RfRq28UTKAQ2nAdU2wiqU6A1LV+6ldii8naYV
w2kg0gcSfHuLDE4yVFq7qW2TixvOnPYml77r2nbA2M0nq4HAB09yzeeE1LKYKqJt3zLqkaJlJZ5i
rJwmF/6a6RkB697satIRkrW0+x825y9h8//B5jSwspuu9X/Fc16/oq/8q/z572zO//r3/o3n9MW/
THpk3zV0x8eI6f8nntO3/kUyHlNoA3+75/E9/Ree0/mXz9/0Pd8xbd20bP6l/43nNMW/DJ/fynNM
yxEuf8b/HzynYdvW/4Hn9GzP900bq5kH8wtTq6H++fcXqaNRBwz0PzIE5STzLNGBNtDCiLlxZjr5
KMm1N6vWmYmYjXuopRW+IZs9LA0aQrJ1mTZGKRBNhlqBrs3gBmkODZmBMFbicRR9/xheFmFoNh87
ndc6T71vTGsKNMaFaUwuviOSsqy0+CaSlzKe39KqQzXeNY8SXgM9OTj4ORXz3tdt/ArsbxjxO/1B
MJdYZObvUtcR2BOar0VvjV3nI161B3JkqFBC7h6c+/mhifBMWu6mFP6MIonhitedoBds2yZ+cVP8
PkZ7iBkiytwMwtTdd9OIFoZ9F0MaYy8sZ038B40Oydde4HEwEDasYhuT4YqznPK+Ri5/RDVtHq1Q
OqvMDckbQj1EzevF4mLnOHDtnE1B6Cbutkz7r2jJknNW4ulF5IqLBGfMKgr74iXOPISSA0FAxMuB
FUpjBFSkPCQWByf5nmDpAKQyJh2PXqtI+K7f7WtkQMTdLJzUvpaxVXTjUyfiSwxq0som93Uy+vpc
1ogCoqJLboVBpsk0Rj+xUYNV7uWTkbN6IYs5PKXetGLp1m3AH89EW9yygu+V1Y3zOJWMa1K0MQnc
AlvC8kOPhdbJcjZd/tdpk63WVRpJwVEMIqJ5TorynLiFdUACiLO/fxOTc62n/hzyZWb6+ArrMl3X
ld6jIPGeNaUYtE1IQ22XPcxi79ruKVr6fdjhpRX1wFIufLZNkjXgreGHPkXZuSQJGAqlKjgalGlT
T6wRE4Q+nnHqIa/d1M3wU4bk6xAWk5yMcGTCwyKX0M0Cc1NP2jtuZohwPkW1HpGePhQYD6xXNFYZ
llG8wSyKsZjUN+5w4+Bobh7Yjf3hO0g7sxLGZlvFCP6HsjgV6pd2Nl2TZtmVuHRLZ9YgXH5FbsLY
oT+jMLZQ1rbshCFThPlIq9CXL7XjgxXRrUDzXhhUrcaShOMaCmVuB/qS6TvrqdPZBnSwCTPHb7eV
l/zMJuY5C1PMamrTR0rPk8FIqYMp59t0MdFjXMt7UWoXPbEDBJ0vTU16DB/vKtbkyY1DNbdBSOnU
2ZNQDpJpfiP2oACoORjjmnv9T4iiZO1DaFm68rBlyMq0UeOm5pXGPjMgBWSTginGMG6d8UGS1nEy
eB0yPRkZeWGTMK0KlwhB4VnT36ruMyIWbluPfryaUTsBuunLdF/27Ypxxr4r5/IOnA7ymGh5Qpah
qq+y0GngKK92Y+azCpzU2JmIT+lM51C+OBVGZMihb7JhZxISsBmA7sbfNBBXhUGUmQhdzwKBDtop
fVo4t0+VOWI9VY29FHITx/kmkxX0AfAQC4YhMigOpW5sRFgeKrv+Sj3omczNU69fzSM/adbfNVRH
Oou/8s1nrD2izZOSqZC76tscw3zr/EljDSjRBDzcMYpkC1niROQ3Wj5dLZqfkL15ySfpeutiabI9
uzHFt4yV9F6rdyjvdv1PA9aMyfiqG/s7TZ1c+P4aP9bojbyKGn7astS92rRuA5GMmj7f8aeuyrq5
iMTlY0QnWmrjRv0NjxFRIdvtLIeBeUa3CRv/IRR8d4qaavOVhq+iEgdtwKWB+rCtHkDPU15Qp7YI
LsgsKiEZF1pQzegy9fSIfkDne9OZsm9hCyCSdfRxl+fLQ+nteUA1uDWDb+NHrax3JIqEWTtEyi4D
v9HD5CHQjyUSM1rh8cg8aKvaycxm7MKLSBP7gsOcHwtE78jiPkEjY+TJIY5Kqn951bDSwm2FY+A8
TJn2BzhQt8pkSlJXeSYwWNuT0TWrac+0mXn1q8GyA/YKFGt3n+aCWS+TWzXzKVkwGJb7MJpVcgFa
qXcISMMWFJFGyAYNO4/0hEu3c9EmTslMgvISmN2AGKHY8tq5ZfqeC0x+jtUBY8l4RPAfgsBCJEBs
KlCHJ2xx4hAu+tpJQ8b3BMtaBbJfAr13hruc0pwal+cpX+PLfUWjlBLnNCMYYrkfENuar8v0CzrD
m8yH7Nx1PUTjpPbWtiVyZMEXE+t56pkrlx328GjFux4BQXNvOSpQFxBBLzU0UrPD7nJg1dSHbxYU
DHilQ/5lmlekZKverNYdKJKGmNwNGEzX3xBHw7XeM2rIz7xd61VhqM0NUZhI3qrk0VWMxYOXftGD
efBCupu1PHbV48TNb4QfNSvkifGXxazgNXHeSCkjRjP/jqrdYD1M/dHqj2X24rHTznRvc5Ew+4BI
oiKKIiR502prAHyVzT+F/lkRdWDUF1AKIXrdjjyJDnnVjrzTJdls/xd7Z9bjOJJl6b9S6HcmSJpx
A6bnQaL2zSVfw18I9wgP7ptx56+fT5FZ6Mqq3qqBAeZhHlKZHhnuklyk2bV7z/mOr5SvjpxdD/Kn
3n/eh7qGmZyaMPdVW4JusnJOc6up0FAFhjQiO3K/jlrzJviggd637k50nODNn1TOLylEOuc29LeJ
VbjLH7PwoQigaHyvYvQQ0JHucav50oZ85X1G4E6q4MMJaX+WFcex93JmuBOR/jXUFBni4g3ZSu9u
KBmhOUDjVXqBGRx6F/WAsPZ6t43KvZjBNW6b+GchLzjQlpiz9eqY10ddbAxwooaOEZ4zc29vAHM+
zcStBA5kQ7LBgksVhyf8pnSbBrR1htXQhGW2dO/vYu9QD7Sq4HM6izVmPIASPzBrLNK755RzQ0yH
ZdSrRVlPO+C1T/ozH9Z6Tm65ah/8wvsoulV8mAv6MPk2cb6jjM8RIoIBJKAV2GQwPfEhex25Zc+Y
oAjsLhn2fEOE6Nd3g5gtGTwhCdkZ+IVbhrCyE0/3f7tTDymEjaFZa95J0ipeCigifsUMdsLGznBq
ARaaVJlhNdRHqM6rdeMenOZtQvo7sBMm8UfAXFuzvk/pq+m8AX/h+d4I83ttNXrBxoNvDh/RcAD3
o2LMF8eJM/jwzdQ3EOcWxTEofoTVi6s/5e5T63l+078Y4hzZx2YGonOXFX8f3DP0LrtLqX+verN2
hpc8ulriJzBHds5+qRvf7kCM8ifSiXNdjNd01L+IGPY2dg4BxJvwrHNrOjvPduQO/Hq9bLCCsiLu
PAwC36b0ARFA+jx60/tcwUk2LPGFtCmBDx5V3+HN22wlQj/qEamPvTF7W5q4Ow8Cx+NE7AfGCFLz
BG0EDRc/ULyJ+WenO9ckFxYytga9gHdBYGheQju8NMHobRrH0fa/HmYrDSn2aDCm/QxMxsjqiwcD
H0c4Nk/sI3x5f+gy5zVN7kBEUaNVY4b12AuyTWFZIbLFeM8aaux6Db89ImvtYw7OFgiG73aASyLv
ZHsunATUijk/jia4fwT34To2SAMXtdJ8LFjRNQaWj6K5/jbPIvHTcUrhghTReAIAPp7yexq6l5Kq
NwLXXLRJTqM+xE9xKrsGbGjaaQvYrSqttR90nnrmgDTBNE2bKHfSFJ3OWJ+QL6KuQui0Nz0H/1Na
9zh9g3ntSdF/Wney64gFsg7bR1Q6dIggJN6aPh19CcCKVMg+OTQcRS4DxaVd4UDw7qQdl0I9V1Q7
hoOAi8DSc9RSJU1iQAMXl9lBeXWLzHtU73mm30Q5dI9panc0+pPTr4oU70lyCGMeTLdx9sCX0sIc
b7LMbdTy4wZZGRpmYxDJnh7eitt1gjKvFaW+klOa7UPLPUoMWyvKG1wMjJeYOLR4PRB0+Z6pqhMS
Xy6RyC2uOF5Xum6NP72NzJWJ0B4vA/heSrh6FdO03KSdEy8YkNSbps6/2Q0U4slIdiTI0+QpiW7x
RLNSiTRuDsHzpFJh86skTqjG3kfuwE4GRJsOT90J+p0561pAjngOVm0p22K6ViUMjqGOXrmIT+QU
MAuNYnHKmB2vZ42PPUiY/YFZcw7Y8QhRKiqNbotjXPPoThy/iwODgsSAeFYnN6UbBlaDyoEIrINK
bcDIXXadOE0DoI1aH8tH5mdE310bm5g50cPuLQvQaxYpaEc07Sw0CohbChLllBONSH0YXUKW8BYG
20Pc4hrOTafeCEYlsWzEGVJ2fXZa/OBmrYZlIAP9sWzYEJyZLjdFCYnmTjo/jfCMfEBo3q0KcCzO
3D1XGq6+3jU1c64yPNqmn9dtzU5CN9CM5mk51MFBd/kJOkk/9NDtrQlODj89PUA2YXiU9SoI5BHG
j+tVpywivWzuwVVo6MCA4y90luapRZ6D+EZ3kG6XrqGWdjDMy7omPa+s6LaPxbzEUmcSmIjSGQXQ
we5YxmOPRKEwnhlac/pgWPoc6PVwzrojPrBxaZFBKEaPqW0HpzJkg4v18HOyeqorlaEqdjUfsKSr
BNb8lhNj2KSPumZscqM85+1H16ffemtgV82uXS7stYrQrDmR+yBsB/1OPO/bCv8IXlD2twhE8Vj8
SGrA38BrWvxp8lohpWP0oQGnGYy1rogz7RzvkeL0Fc72EzzHNR7yPXg+ySIxbfWQxOfwTm1kpwAm
vUgi11jCRMQRbZCYLodoV+l0R2PkM5Ep802qIzXJ+/SQ2Yrv7wbC4vCc+DXjUb9KnWwb1up7GibZ
xkxIUI7VYB2ZoLH3GUaxcksazaPZU0Go/ocDjCHSy589iyF4Ez6CCYYhgOngZFXv/79F999p0Zm2
p9Ot+o/jcx46quPPv+3O/fEtv7fmHLpsXF8mi7xhWL932Yavpv3Xf3HEb65rCUbAtiQhR7837f5I
zhHmb5ZhOtJ1DMJ7fg/V+WtrzvuN1RSQFGMOx2YPNv+Z1hyE0z915hypO5bNyzLpz8F9pEf4585c
GIapHRdmscFGwEgj1132dFcED1gEOaW6eFgYiUQPhema+6kPuoNDJjbJqtg+loLwr4VFLNeTQnSO
LdWyAvwVNTusk9FzCoN4yw6jbV30rxtSg7kLDB0UYKu0B9sBu+DZKvpss2bYRG5GkHMhZs5ExgCc
qsmSfeNW5UOkxeM5qCXTLBIGm0+UDGJr9Gg2Z1VQeUQcNcyk8d4rW4YvsyajDbjCCHkJwmU6XdKj
9nCqyyxz/YtzXJ+hXw/VD4DfKJnkCDAhnaJ2nxgTJuumTp4G2iwrBlUjEfRNaTB3NTW5z4ZxPmmp
XRzKcOhucVcKEBekbS7KOYt2UxaVz8zq5FkjO9fXTCCji2ousdxgJ1VvSCHlFX9A6OfdmGFuNYqz
xcucF6oy3jSOp+t8BgrJ2Hq6ibS2dmRuVXdXVplu0gpZIgNA4jYVKeMegpezO5rodxohfdGoCeGD
YXjs3aH1KPsuODEOdhiUsC82nV2/2ZDOmOFO1Xd7Dn46dUeQTNS9By4CQHI4O3OD6dLlDOIm6UPi
DN6btHF0DMPgbRnOTaeum7Mfrkmchcll8IJWn0NPh26+NmrtoZgrF++b9KzvlQXPSxbkj8Bq9PRz
m1rjpknxn3aBDE8eIPV1Ves4fhFNM0UrFPnspk1gpWc0R9W0Jgg4GZ/NBHRsXJp2gixGi1a5VlGW
sUTnDyHMPOyJI6VYDWfhdRAwakNZ1q9ap0+nua1ZOomyPQJ3YJ9v2zvkxgDkX5f81YVFQOe2anvp
owOcMZaYtbdWRo3pNhXlLtRFdM5ka+M+NpE6MYZZN5NynrwU3GaVYfm1Iw1KYBMjwUdBFCwM5os4
J9HbjBP4JG3Sa7/SwHDRqjWBSyNPRi/UZjdCXOeLweTcR3qq9pFuP9QQj5B56GfLLUsf5yjKgMB0
nrC8qI2VlVT7hrI3ULXrfZvo6gOY8sT4Np7dq1aPEbEbOYcWWFuLpC/sBwCa7rbSFLEORh4cqjhB
L1DCqGMYxhm5CjkE5ZmCvltoyT7Q8gZ5RJ1yfwYYHloaT0hsymqJksa7JTA3F9SD5tos7rb3CeqN
Dglsn+Nw3gZzq3G0JbznVCVwMKFfewxBOywSMRun4L0Dk87Dg2ysaVla5QwMMWMfAwvCIbbvJZEd
g5MCH7CFtYrJusCrMRZHswcsXcjBQ0o9gzDHa3AF5ELKRKdFFPdYiaYKqESo+OXnjGY3g6OSYoEX
Mz/JoQu+akBZe5QS8WMuHXNNJg21JwOvpZ6WdCg4LBEPJJxN6w39XqcTtodD5G5HJRFoNWaMrQIt
zAO3DsyWGDocPcmZ38WA3QsRJbK3u0wf4WHI4btbeAhsPoIcJY+DCwYTYR+6l0w23SbXOBmmdlbu
Oj0Wl0EPgP5F7NlLhTUELI5rJ28qzOdVHUmaOaxxnEsJ+waACSoGBDuXTjtZEC6R1OjcKT/VbDRL
bxocAjraHphTHXgL/B4Mn9uiIi55tIgsmdviMg8xYz4ndY8NmdWwv0izjUvuBq9IcZwbhIOPAUVf
l8/91zyUegp/xJiODZmy3OeD/ZEhI7QZR2CBmZoI4i5zUIP1PUFLUyF5JHLKs25InJtTX1Be1yr5
0I1xT4c58ydtSo5Whj00YlB+xFGY7EdCuHflGGJUAKr8klZKfkPxCBzXQTO0xZgfoFfueyq5PCqq
t3F26GyWdkJLtVYPpea0Xw61EWZ8i0AFZ268WzyP4a4bkvmceWhgTWvszqU7Oa/EK2GY9qIePF5c
wogmOWU8qhIkMUFv9E4xVMXpVVBuHiv3qxigF4JVCZ816TaXekxdhsuWebBa5RabHhqiTeBOzy8w
0qbyMZnpLaUICR9zvUc1gWOhnuFg9/OT3ulw86eoiCSEI1TQy/rOaQUEUV9TmIXHCiH+SfUZigv4
kvqLgWkZFxmXaYmKaNWZbr3Suel8oIsE1w4qWZZ1W5ClZcjHwFYp5pEqFzQaQht2htEXMMBEvXUC
m/QgIUvOMfrIrIXsOUgNcS173No1wPe7+6oi5GOdefwZp3ZCxrK0rv1a3oX9RNc7nx4eoGPk6Ah+
2DfDHJpCma/yMdEhqxs6HfExYhgyWBgGw3odM3pb4xstL32fRmtdiyePyrgJ3+HRgQLwIvJEyJSr
9m3UGeQE1OY6mM3wU3B0P04zNORF2yPR9YRX7EDonQk8PutEvh00kF4+2CuxredGvw7KnR49EQ0b
aTjaQ4fvdk3cWn3oer0F3NCBY27KPRNH2rteE7w5mWW+Ca1HI1tMjOVI9QLUYDtnguPsbZiX7bOn
q+KFD6Lep1irDqbT/TAN09hIK2jWcgZ1JaJWu3mt9DaZamiVZzLq/HiMSG635Ezr35Z4/SbXbd6V
abVvGV2HB5uUeETunOc+HGiF7QIiCvEgowaU3fOmPfVEsDIzl3yNCb6vyWZFIzI0g1va2sEO99IA
8i+wDwGO/weNMCbIlUX3WkVtfUTLrb4FCllbNyHLWygbtEVSp/UWn6i2Afwij4B+0MpldTshzo3q
qx5CVaQhF50qdvSro+fDCbxLTL9/CNHyReI7k7dk41FanAOcGkvGFAEihrx+1K0SHhcpE+mttGxG
sGFIfpghOZrMpCJ8TByrEiJeQv2W6527drUCVVnL4R2gOif0Mmzql1Ja3ivFRnitZ1QEwZwbW7v0
tHPcVAmNWzvAGz2Wn7kH/c7S0+7GMXFemxbk3JbD0o5UHNZtwCz7tE6yx3IYGeS6LqrBoJCMuai0
VqEhk2XT1PWqKqJrk0ABcTAsZYkXPnVozmi/jcPZEYhqbQ/KsZwH6ynXLWeFaXVeanoUVYtAmiE7
whSvK2aCa6ToxqcOlnAfFrm4DTPnsLkxq2tbVcOzZwXts2YO7Sk36+YFcn+38jA/76LJLS84unpo
ZvHwUTgtjSH6ARLbb6y6RwgHww1ru1kvw5Rs1rImHKnk9LfPBOqNBXoqcbQGlaJW0TCsDVBb+6Tp
cNz1FV5hW7cY/MQeGyoZbRGL+D6BwD8uGjC3Zyjm3bsXz0SCCHvcwgQYfSOOtVcNQdhbqwdMqFQl
wmPvzaxz5IyQ2FdrMAcJRfDeqnIObhOUHnRhWWfCMELwVa76kEFgnQX2c+708a5IdTpYBvpvlZnz
W2VVyLOF4v8E/SQ/ZdA0ZzvzOP9XXn2oZnAd0IvBhBXTuAFaKV5DE4+n3zLjW+plUp/5EdZqDqA6
wMzTK0if4h4TpiDagWvAQ1RTnmdraOfDixUw9IF8BxVpiS0cT0qmjYpNLFbj2YFIe5xFlDwKsuy/
q6CYNU7+Dp1kPapHUt+pC7+N0sohOShCgDjEtwqKdVEkZ+Q4BQEo0b3hEbaIOqPqHhs5krgwUEou
5tgYw6WheWig5/I55WiFOxYGHXFONn17MpQ99JTIEFP4/jRsvXbjVKF9U8WY7vMwMnY0cMSFiWux
7SoxfnEd4riFg6Y+BnD2n6KFBs0b9g4BcOKdYwbDFYRNnCx1WwV+ZWvhtu9iQkPiApSFjUuUaiqz
jQsF2biys1zb6xFAy4IOm29oNZs5kvHjgMN2P9FxvelOQvtJJFb6Yg0kg+ixFW4tDf3WaLAgSYfE
zkUj8QQwQm8OpWHYp7gR3XvC9M03LaSBfWokKxQFCMPtqU/3lO+KEHjTvVQdCm4Q1I199UJlv5R1
oe1jNEXX/yudic1Xec+7bf7XPTH4e1lNCpFA+7///GXz+9d/xOT+6YvVr27BtftS0+2LcT/f+m+B
uv/d//lHvu5/LQvSHeH8p20H/+OH+vgLuqC/3AVC6i/bj/4ri/+2DYFI6I+f8kcnQvyGmsfVsQP+
ajcIjvp/dCJM0n2lhAPo/INISEc/hEzy3m4wLNukffDXRoT+my4QHeGkAX1g6sL4pxoRf9eGsJAb
OY7teTqvBI+H/uc2RJK0JstsFiDz/qXkRXEfL23IokZDGMgofxec/f6BPJTZFJbFX4ouf8AQ2CIx
Evef9/sf37ON7++f2tAwXJ7UEB5f/vn5Qs6SJWCXgDqmXHsU9yRV+tn42rjnSNwiepcawtGKf4rS
WiNqwqOX+sgrwIKzVSzb4dUTazXBEY+YLcVPoUpOjjN9RuItCzEKxTkgxMSnncx6/mEX5vZvmkz/
zju4/+b/8R0g7XIhWtqebf9d4yaoYkIIcdOtKmwQbVrvLARQUYrvJrlAc3tMHgfTWYPhX83oDhwo
WrYCGZEWCy/sfd1dsBVDyOMldhY4pdcgrDZWuyTohakfflm7W/znr1jo/xDSrEOPEy5DJpsP2dL/
7iXnkVOBoguDVYPhjv6m3PVhDBtx9N6hcHvEv13GKAIxp6FLVd6crDPjDkNhVWmL9BuBl5Bb7ZkD
DCShFpcKaode7uaoeNchUJ5cW+1FtUG5mh1qF4SNoWG7gcG3q5wCZP28R0WusygP72bwc3CZNQ/R
qictYBgHJKgDJ/oN5BpaxHiFkbHgzGEtX5D34A/hsGggRtXl7NtvBqcjQVFlWie9hjBSYXmThR94
/Vr7NO9Zkmyl025KPyw7g7rXL2yS8AiJWJRfYWMBe859DFC+rHu6wf1y39Y3Ljh/6DyUKUsCX5Zq
/Kzrwcc9vZS2JOBt3KB2WswM3jwTSSZdkTvvDdFY2zO9zs6pUns5iD0818yUGEqqjR42e81yjiFc
AyqTR1jql2p0dj3znoo8HMakywzW3+j6gSgAlrzrAjVu7UKx4agUy43OuYWzO/DMaZU7wd5i5IEC
9Y43IIKXeddA1GtWPgjhrMdGbJsm97OpJEMlb9dZorYj4rSgY/LB0PQu1bm/2hLUesBTE09yKO95
bTgQuVcyHC6uZOrJ22sRTCX62XXzpeBUqylCzmh5EGOJhnjZeGAS2jNejVWHvMptPjutw6wBHAqV
m8lZOZk+h5nfJ6jpal7YXP1IRXwRfIZkJcR571sx5qEZB7nBE2liq7AEFRU3Kydy1Hz+4H7aAPqj
tcevGFZQQ6FlQd3tL0b9Obp7N7yADNkVc4uBxl0igSA/NFqMFRET0vQb76oNOQLbnLRqKIjlVlPn
qeKGTLCXdMuZd9InwUrKT4+AuUgC2We+V4TMwLkkiOSSqAzxvfNZgqSnx3h/Vy6qqdx11mhPmDLk
782MWD0b5HdZaC+u5rgwiYL3vCo39jhht6pD6ePqugDhik6WUV8Hj9RaI4Xctgi5fWaHKQU4mmyN
1gNc4Yz9dzKwBo6kepBHx5yt7hvWwv4nrMEkwo/gbqyo2FlanlL5jfTANN6UOwbVlu4cKR53O4Am
DetZ8HeW8JZLWjV2ZM5r0jS3ziAf0bpFz1WztlOzR+wGGHiqqP9CS7n+0HP3Yf9u+c7gfZzEusf/
f0ob5zuWMdIMaIlgdc3rlV1hxPfupv7C8sXd5K+Z2P1J6hMLTVTNLumTcN9DBTDveAD3Dgow7siA
5A4P4KCW7Kc7UMC5owUsGAPMcN2rY6XHbujsZ1k0J0s0BT0ZblVq+buPrv3WQy0I7viCrnqNqMCP
ohOX/g44qO6ogxDmAatPf9IQyS9b938yhDlh0yub8mf758rlVzXyb2XNf/i3/lT9/L9R7pgO2uC/
2Uv8j/bjj0LpXrH967/cPpKPpo0+ir8tb/74rj9qG/c307EdD+Ux1QplzF9LG9v7jR3SMW3i0lkm
3bvI+a9DFv03RKiUNv+O/ln8pkv2P88SKPGZSFj/TG0jjXtp9afNmmYBRY3tOoDR8Ef+fblR6tWo
FRoSgnAE4BVzmkO+QVUfnsYKm5wbN09E7kEjqokOSlD+CxoI52R4bMsie1SJcSjMaguH+p6Toj5E
bM773MR4m4eyWnU91O8JT9cKS8OeAbNHS1SATC29x9yMwytzKNzv6F2sHx0L8Mr2au6BKrV8XD4c
naX3aTlW8EPHPx2b1iVu8+Q4yLjespujMOnZdMdwnrdeEp5UpMxVKHVt78zJqsSI62uerfvSNEik
KMBDh8MYb1zYUgc7HHG3wV1GebxxcxvT/FzX6yCFh+5OLsCNFj01GuzyEneI/ewMWaEmmIlEzlze
hgzj3xRpT4VWzKd2KD9dgtTWiHtj4kcdTmbdrL5pqGo2BD9bqBIRmVoRauZCFKB/o6S7QHJGdguh
4NPwqk2JIBUHGOkXpUK6Z7Ny+Q2Zgn5rAYMdMFFdUB4Ffu/W54I564OliXccwxbyokEArjCjIw3c
YAkpuN22mC9bpt0/ElyNdpA7Wznmxr6ceP1oTfqoGd9FTuYN5pScBt+uo8wE8lRArrIschsTc9hL
WHB0wOUhjfVPve2HVQxHGS5L+y2UhKvDDCH8PYR+NpJ7bA5hsOM6x5UnTJwgRhddKgejvkOGC21l
nowxTkI5BxTERdBRZcfEw0Ztq3LCaFJ/VlL/Mc9hzixfoJ8BCkHRmInB+9Bim4+5ottrLABGJRyY
l/NQnMDjEMZhUjWRR3pIzYbo02pVFAJtK7mmJoZ7N8mfJg1GJa0XoyyulprB6hjbrocQ43RvRlg3
G1BVpOBetDEz/RgM/DgpJlsxh9FoeIsA+W5bucpo2EI2y+4kVfz79RCtk8r+NnDa3VcR5ADikO4Q
D+s5V+KRiK3G7waAQWNaJJfCU2rBZ4d7nxnc2h7vMRqUbWutmvJt7mL2at5bu6HKghR9oC3RL2de
4+HXg5qtHayWmU675V0ie3zQYQGTY9UD2AsRZR2ANL6BDStJ38nCowjufHvIwrd8MpdWpb06eTy8
3KPtQ9eqTloIt6TOo1Or/4CMRWJ6AwbAk1q8L+0ahY5MP1IiID5jt/1eOz1YEUQ7C6NlAlEOtr1s
LIzwRuPIW1MX1i3vgmeRRACZIss6TmK6zxGm4piV2SpGjXKL+vkh6ovoaE/vzI3OCt3sN9C31TlO
d4jg7lSQ6Stp4+e2KadrLIzndo6rZxpWKJPRs2JXGTZVMfVbt/EeJBxz6qdWX3AqeMPMkV2EU2cX
Y2ZPZ/AYY0zmUxyz7hqTK+hE8VVrYFR5dN3XDYg8KeoWlJ31loZzSee1Kg8G4SYmAN91pONWrnRr
uGZtQjSNtqKpo30vJq1kpNbjEO5oZyDrjcDEIcRIir6AtFXvLebIDybq6odf/wWsgHjsjHCmX38W
mShBzQzPIdYH5h9RCc4MNuXB1szVwBLwMXbS8BkJvbpm+2yTe7KMIWOe0GKES9cLNMK35mI5AH5w
FJHPQ8r5yJ3lIyPY6dAqCuIgtIZz+lpGhbWcKtVcS6/67EJiImiHAlGYyf507XAlqNPI7hnRo1aO
dTSq2zyj/IN9O60R5RJQUQ0gjeuMmQwQpMIsid5Txnlopx0pdNMT6/wP0Wg71QoisgMLeHNvys0s
0XCZaYYvLQiMdZBVxvnXw6zPBnOPSPjGYNPIRMCdZZSVfWqLtavO967hXs2SH69nyNE6rmuZDmhe
0Bn49zAKGGMzhsKEomnPYCTfpp9mnG5osY6Xrh8xgTA7AW68SiM/SRuCdKMMon7Sbl3HdDeMbopF
FBG9ykgqXsCdaveK9tjqvpBxNa+UDTBpttt2U7tyOvQ6wNQsbLtNxeQO2VtAHPWdCBmGHRog3eAg
XcLpT6CraMkEAjG7a5e0da175TZgvLxC9s5CQK/XcpJV2w3FxSFcYMyLzzGOYE4gxFnkGmEQTqy1
15qnWGTI6TCheOe+ptxMTBR2WDnhCLaEr3E8GnVACBR/gS9sLP3mPQLOpszsZd9sPQemRyG9hMzk
eYV7A586bJV19NG7/KYYWZHySHzKpiYFjkwskr7m+hE6kPnkBhS2QtEwywSsensq9UMpHAiPekld
Lwrkt9o6ZdhIhkdHdixu0qWICAaB+Pgdp0liNiepwnADmJzFPgebrtWvprKqvVMS4rWAfgi88Z7l
W5sQVepiK3vTOciRuGyDta5FP3j69dBVsj0FtF6Plvcjv2dceZrhtw1zB3c24Plnw89Skn4Sdk70
ORio98qywTiFZt3JU7iE0Pd3fQD1STbymJl5tlJ5hnto7EGl1QLjtUNKQwJhJejM4nGkdCcuVQ0/
6E8vkybeTIabP6TgWq45t4GmkvnI9ZMjHGRkFueon4jN5Ho2BhwuWQygSNOOmZjCkxDZxhWeth1s
AbKQ5XPVWmF2snIB4MvG905gO3vsaGn7IAbeOUaYQ1nN8lPf4uHOm/rTbiARxVHY3xurPxI0Gacs
iU+oETLf6U1KGVrRdjvYqyIfWd2ZwrH1eQuQ+N4yoO26hkbwERsTDPuhEEfQMCx1sNNBzHV4OCsQ
dd4L4hPtoZyI9MDM8mhp5qGreAEEKjqo9YsOhButdySF+7SZvVvjjsahHpoNCISDRtjxcxAnpLTO
6MyCjqyMSQtfSkin+yht9uYEERrQnUbfenxCXQOLAp+BylZWaLIn9zY73OAjslUvKEV3Lckm0vlO
+la3IU6iWafVoC9YG94Ra/fLQdc/aSh8Gao68+HiJPdCYxVCmsmaeJ1qOai5msaIqYErxmaziuF6
LbpO7lINDkFw5/0nVh4/KkX6YYZ4Zoxh5/XTNysBgejKId9EQB1Zq5onr4ihPcNfeDUj54AvxcPO
FOqEbNk7cCbWp2HW2Cgsrd6hQfL8QGHsIEiEWD2vtq7SenSq4SNrp/pCkqW5ZE8uTPkaJ3LRkTN1
sQOFm0N7nQonZRYV7QLMekxbh9WMP7ZRZb+KwC6LCDTZkPWFTxAl6UExLSYyIsjZchmFt26iyAQ2
voRmdnhEyte0srdJj4uAE+eW0hdQLXHjtpzTvR03X2K0b2iUhzcOrFDv4ZKFFR10fYQJAqrnpDUY
HETbv0+z/cGG0izHRidUWY0raYWY1JKBI7fusOJ7iqW5ea8IoSfCZXwlLUwRHjRSt00YdGe5aVjJ
F5Ed7zz6/b4oY+hcaiRwnTx3OX05KbPeXz8VUf+dxhL+oIYFclb16AnEUwKbJDcYSIoSH3nR82C5
IemmYngmUV0+QI38YVqDu8mcQjt6pR4c8/ipLNV8xC1Vr6RC/zwL6BAz4bjQFuJsjbD/ih9GLRkW
IuBssQ3VA6JdihgD79nYXdjbn3uStTfMpR6arLf2g0drbYQl4Ywjbpr5hkzCPFO2hMs68WKU85bm
W5GHjQcL0L5gkracJ9A8zfjRmN8AgM4wH0pwGqhUJS0RrMqWeSNQzdnpaXYlmwhocUuNrKBFA5CO
tbUEsmjcCz+j7mBXeG2xYVMgJAotSIZcl+IjW2nhfcbmRh6+na/cqse905GCwP6GC009ZfOI0dsd
Chwidn2C1PlShjpXXT3XC1Xa6oBLkk7B7C2QgvVrIVRwyrzkyWUKyQrt6XuzWPXe+NWPUYuryDKX
BRTbVW9k1r4RvyACBbGzNTouQ5lL+NzLQnEocYPqqBcohGZFLV5lQJHqGTbw6Dzr6eBbI3rfQXTr
dmifSsiH9AkrbZ+5+Pu7No6wEYVMJeNxrY0Fd6mrhRRfDlwYtHyr0EERBeIXea96nBj7MUasMB6S
4ZMV0NEzmNUXPRoW6GPGnZzEKS1CANNIrfEJ9mxigJPOMtO1nRN8OVNG6pgYaZBvmgjDUl7Bgu5a
JsJKhvnWi+UtuR8OQrPPHlOSPwj5wAQqJO52zSEkOC+12Vcx6iLhYYnypEmHx5uax7dc9N4qc3s8
p7MuTqQNI0hq3oZBqdOs8vcysWhqSiNfM8c/o30Zz32JjYvImGWjF/qzIqirTsgmCozuUZau7ZfF
mFFQ3fP04JIk6HlZNJy7RG/iQjJY05xhgsvuUiRREPeniMsq4Ty9a2eMd2liw3PViXAznVKDRTby
AnBwLSdUMmfKNHdIvgdhNN26EBZrDA0fNTSi497UEA4XCTmkBM8H3chQzbD1mxl5uwSLV1D28iVj
H1gF5USSWeT6spLxNaxh8ra21RxoLKhFwv2yNvEl7BVQNm5CTpPoOLFaGUlP39GaEDE7z1EGoQw1
eQuYAtZwOzPx4wZLD4U1fEBzIQa+i2FB1IM8aX2M9a5ToR96WbtG6DBu5pbaLR807hzUQBt6B0CV
2sHcIJM65lpHNofo2g2E3HKBdAEJAp3C368SHSTJrOk7nUjtYSZZei5SFIM3cL0PhM0Ot8KoOeUq
dPNIFNVuth19Qxo4AveCq0QpbZWOwUfikdgdOxOupP9D1Hksx61kW/SLEAGbAKblPckq+gmCcglv
Ewnz9b1wB+9NGFLHlZoqApnH7L12QoxnEgNV4ky6ZUmrcYfHNr6pJXYD+hFSVRJ5Mvuv19qfapBw
ViZRfqRYPjCdUKvV+hQCLYLG2S1ZXAUgrOE66THbqS556cuccBHbeu1sKzsZRXGdRP+v6dE/LYZo
NsDMVZCZXToj3WFl6leKVdcx8ekCswopfl6SPCD39kKGyyIAENDoKEF4avXQsxXVzUmHZ9vI8XK3
we826B5+V/Pwm79rhULVLPQpQiC/41g8DqnlQpnmiRl9Kz70lXjrg0ptCLuvVqQ7ztgKxG9R5ZQn
AbdCRJu71+SyYvohPBqa08monPOM1Q5Mzqo7mNq9yeFPlYKBDO3hjhwQ+3xIfLn11lDw7vMlddMd
FUPwmCm55Z2T6Q5RCDV96jDYceu3JaB+lyvrSwUEjDbRbDFU7vnr7BRmD/QKxH1POjEPU0oS0lSG
L3an+oOv4eDM7AzcHq/rAHQuq8zgjJAEWmKQ4IxyI0ygWblNrCb5TF0eV3h8R2nb+bpAPnDxhD8u
/mymBulbYi41uY25OiC20YP5c0jZHa3CEPpmo8NDSoV96k5ezjSEnrqG1GqDgq3h3oRTQLKNLw6l
PbyHWju7soCpxRHUzOArFXCvLK8eRSfg+s+kdeKecDC9YJSUv/1p+hmmxtyaLkUbTqxVIWZzE5XP
jdcwr4i7+NkFDi5s3EghKewrS1RLhDbc8mCy9QWh55J6jbUx9a9OIBeEeDDAEkywutO51FgrNhAT
FIcZ92spBKGTLb1IxKhx1Qv8s70l4m1Z1c4DGlm5dkm03PfYnzH3mAf6Uee34WLjCkuwSaSqOvvO
YrXmjqFxsStkcCOlMQN4YJFzM57tHg2ugSqLP9pfEjGZO+TYOCYK6ezsbklN8A3rYKAfKZswI6mF
w8YI9LxTXn10keBuMxs/ghMjxfB6uTTtWJ9gJZu69B4amexsmYwq5fSn8/vmMHhARu0CzD8s636f
T6C1oySOcRdyLTOWhMww+09R6DISKjlyA1W2ZyguS3YEc8MI3vh2AtNS/ERSAAuzsm43T95T3aGH
ysjFMXr7Xi3iZc/BoKxQPm5VjOnRqZyM/PHsb1pm/cnm47rHwfjM0K5+ihnpvFoF8ZdyeoOvUu0i
JeOtC/8L+sAsNq6h1RE27pM9BN7BY5SyUlXySpqOaUbxX43MZiXs0n3EcTrvSGTfTCSobnk5xufy
Y8zF/ED3/JgJiFFV8Kh7/9/IJOMYxMaWFJUMcDsteV2obAvnjJKn1PaxqXE+llmKRIgRYo5oivSX
dA0lCaoPxmu3yq1HbUPh5ELseFEWBlk2jdcOz9gh7IWBaCP9NDor2XYpSckcNF2VvcwRCGf06sfZ
z9fCFPGm4P7czbF+IgVnwFFKnCixgRmrWU/vtCzx3M1MSKzxD73j3szK39Wgp5tDqSd9kH2RBMnp
T/a8RvS4Y5a2WL/tNfppfro9CVGUcM91PJJMj9XSrQSkIuPNnawXgjmMdaZQEnWrGAx7a1ek7jSw
2FPP/o7LhoGdkx5oel+Ub9j47F0OV9SXEJPVa8ND3s+LSzNxxnXgoJDpq4vlcxioMctwkEkIx57p
bqWTnD1IUcPoYFRv0z33uuKN0g+zgPEgppKwUvbn12z21q1NhZP3BfMPFuVwAxFOBT6V1rsbiv5o
ks5NUA+iTcEA2ZiH4wyZvE0z7Ppzs5sgHCHMRdI9z4i8Wj84NEOBciuJfnhE2B2RHdmH6b61Bwvy
jwu/TMIZ8MoFTyfcZ5cchHM/BoqUw3A/onw7yNrZ4lLqd60ttqNk9puCAb1pEzO+mVjPKGIXsMg6
cIGLtLH/OdTcqwyUt3VVRCflN282C/mNtsm0jAaiYStbLdfqwcTbuUYW+V4PNx12xS4S/r++lh8V
UCWeVo8h8TGpadjy3MY/hxaBnQOB6wDb0t0IEpgkpIgQaQBz2CKJmmIDkcHUYJoRN3GBiML97eS9
d4glfWAioAj08W4KWrE1PCtel4WHOb3kv0QdN0N8ziFdSvNlsJzjZDyzrxwPAbp2cqC+Om0DHnXE
d1WwHozQgaDvWugcfmytiyYHWpIu+eC2DwNZ/iIJXe0acnQIfEV2quvoSwY1KlwFL73CRrfOQlKn
CiyKjqxeMy0QdffDnzxHUjg4HorLJLglc/IH7ijJEWa0c233T/ZLuOoFQcLNdBKmb3b4l8iUe4RF
beNmwdcEB4xJnURqUu4nXflPVRn9tFjDNUujjewstbE6QDJGQavTDfDHLJJxE5X7NF/M28r2Codj
47sI1RrsOZQ4BLIyTccmKVkVTRWjUuZj3TviR4uEuoijJrd3MvGhR6DfpDAazq7pBIdsUDgRzlHt
F/AW4NBZjFOVk2bQapm+5UQOQyqRIKqLQ9yQJcJTxr3zMzgOJMJeQESHIjj79eLwDF/6OviHOtPe
tml1ogQFfp9bYhu+tglEGzqSziTA2AzDKzKKte16u8kV6Pi6/FolvrM35vEvozsc+ohokdf8tRGz
INXuBzAB3T4Z3AG6JF9Slk4yeW9MrIgNL+5BGky9qhzqafKDkvttsrz8DCTx2dBNAYHZrTdUMb/4
+ZOUeU0mN9vK1GJuij5DqHYmZdr/out972l4O8GTVo0KTX9fedxVFBwdL0RxsxVPhfazfjMSgrju
DMnGn7TEqLIXRjheRQI8BJcaPFWawZUIlqDBkffBdr46FRbQJD8jWXGiO5gFsqGGyGjUhx6z+hIo
1HOI2mztXYSg4HTYpZv+GtI+/zYxM6WwOdFKJ3zLGvsfIaorFEuktIPsCpqaKwaqhdtb+wo2EOsO
NPmGU1xLMicOOievCmfWUOAnTRMCZvUitpRGUWIhTk8E9b2YZNiYEIF35oRxYXAQpFfoCvgWctyn
5bQTOss2bcEkc4TCSaomEBG4EQgumZGQQniIXHb8bscinjX87GE/heVPBDEyIgmuPVgyv5xgP3gW
hbXinz7zJCh2kHXlv8wGDV3U83gOZBWUIC/yEbZSmv6xGXeilMddqYaN6y7fToVHrXwqC33vBvsf
uOI/YYEsmdwrwqkWaYenfnmY4g0d+4vWXyHwd78pleU56JB42HMFbyQCWh/wr0gJk88m4y2UuGaj
P2DdvjyWGCo0/5jJBGkDZTMZrhQjLotYLKsJt3GOgjdiC4lQ3Vl5BkiCpHqGtuOu8Yc/5oi0qtlP
TlbiviD2IKUuHp9Km8moXqKLcZK9axG+hjjG3ZqPQNbhMcFPvplSIeEDyW/WJ/cgCQ961hkabXBX
VWd5h9xKr3U1anTHzAGJBd31iKbhGoQPWmd63Gn67bbtWzuERMEt32WdvIopCVZxMq0Tzz+PEvi0
bUOOGN1nCDvoLQANgLiELAUcT/MBu4oupemiN5Y53VarYqCw6DdUdCjFx73KKXF0TZJR14Y7P7jZ
RvjK2vsw5jcX83YzdbAxmaElBnopNxwxiA/TW2YkLwiNbw1UjNiC8yFzfZEd3bSbVQORAc7d0BaJ
sRXTIET72/g/cbNsLxr35TU263PoUlQELeQZkjGMzriiQMU/N6LUrc/pxDvtBdNHhut6k6YFV2NC
9HOuQusq/G6vmiZ5IRuF6cg51HI+J1LLPSDnv3UQD8+88r8t12TAIdw/JQLaqAzdQzGRDmOSVnvq
lUdvExQrqyUVUY09yNHC977i+k9ppfHWqGucgRrThhe3Rx/j+qk1vT8sdj46m7h5dsT1Rz5w5IUo
b5KCYrFOXW+TUCmsAwKlzoBoXuuaeg5DqOZMTc0NRj5KMKuTp3mkqZ8bCCwu/bvDIiAjfIHdHz4v
4yXzLJOuHqRfS93dDkaw07Vnk/dDho9IQKUG0dVJ4gBQSJpsIC5R6jB2i62hvbZ9AMKV+Xj+R1sN
nbZ0xfWapnaxbabGveYtEKfO6//yOdRPCBAUqXfeDLMDa3qtgNsHWL43TEYYpXS48DZxNKBwmLrw
6FPmd93yuAEE7XIW777TkgNMfACQmHpJSdDOOnN7GN3dX2FFO6O0fwaLebKaSQGIjkMeXc1/3QQt
uzSe/Ay1j9WqT3wXpxGcEGhFlvhby1rR8Qzld5j327applVAKg/Yq/6Muw9oaWed4sr5Ra4IaBaO
+xHPGnUw56G/qQabOB5Gr85g/hIZASe0zeXKGWMWMdfEEG9Gy0a8LSZiGJBL8ZpEF+Id/ommvZoh
WzSVU/X0rLjJA0cL1sOtwpTHS3Qqujw+S0u8cziQcNyztgrLK7Y92DLU5hsYb6CyenkSlvkvdN6M
ufnnjmCJg6hYvsurxeuTeVfGSB/w8ndunm7cuQYaqcptaqXk0vr3vIpAM3mEl3tTRpZuwB2FZEu5
LIiMaRvoR/8ThizKAKhSn4Y1/3YsbwdU9le0L0j5a5AzcYCA28d/hi3ReIWT3hx0PdxbM5Cn3m4+
acqBvWEWPSZWfYkHSK4Dlf0RvQPoEtUc0tlLSUwgEcn5N/kMwPIYWGXQG90hMSax79MqoyFxoBPD
l7t0IS6DjK3i1uQXbV3rOwYAWEXd+OgYDl6w8X5ZRJ+tiBp1Nz29B5T2Nr0AzptQVwp/53iwhxbb
9QaHDTu7piEflDw4q3KTnbCqDnAgEKYsrOdXO3K/XYQFZyQA0Q6QosOZmnf4V70JxT16fDcx8A2e
DE1Rz/N1VuVsn5Uj7bNvzXu/rPxDlNbxi8HUJJNEE/K2cc+HZO9YZhrd3fY7DNlSKg/Okte5wF7K
4Zw2agnhC8F2mYY4WYJdnjPhrUmQQdp5S+Z62k3bGPc/+3OBD5R5SG0PhwJ/0Xcete4qEEgsiUjj
Zh4LQgIIkt6EbslpDoZq33jEOMtopLPp/0IPdW7gCDbm8v4yUWGrQefHQo3hKd4Waxcrq161cwQx
pnH0usZovbMYIIEKnvURBqq9gd8Ps3cZaue5t8eBdVVFtrbBGt3+y/kcfFbLHXfstrKiRwmx9uD7
o8uyiAoktz89rHoEAIxr307VxWMPRRiiAZcOZ1SW20xCA+j0F3QszVvRfc68qQET6po99K00s19R
xpDX83hFCxCAad5+14St7CuwIHRn8fBa5ghvemfbtOZbaXq/8aAvyrv03Z6ikrUgeY/M5L0NGGvi
FCMkOgGWw6dyYXQoJthguUR9dmeYQDjQNIFAJDUHM+LRuvTkLXXDc5nWRGsOaYNDifh3x7JJagQu
/zpI/xKL4Q+qxXKhN4BNGd0QGnBtrtgutttEUb4t/CO0FhGXa019v8nJhCQCltsEzyB4GWQRxMaw
8oYKHWW5fOXCql/01GxmPcrXcd4NKvxjkNS6k7MUeylGVM4tLK0Baj0sJ9f4QD311PWld1ii8iqQ
sTtHTR1p9i3ZkKw7Gfn7e+ELksUc2ayqaJrodsE3mwZVdRo2j7LSFq0kjfasiu9MlugEOrkLS4iy
OflmUKTcVdfM+QG/33PhhvLaRAiH0xqaUTUZT06XyTcD5je1ubfpsMO/2GZzm3gcCbXLw7VtMuaa
4qrfAQ3KTrXrnbuEDImUU3JlqlEcBS1vTP3WhK0BQTfyjqDV7tU0WEQJ6qNrttB4tSCWTLrZrrRc
lARZ9+6PKPa7Ia+eQhMvj+VX7235woD4Zoo6Z010QQM3/yQpe/Ew6o+1spMtgGhm2ETubSO3MKhY
ko9UzMzHkc+wQ2a5w3u8G8C63S2RUgNLxHAGDDXtSWudspBbivf2XOcQgRhDhn2WHy2Drn3mPyeJ
e7lrRF0RzyQKh1jfyb0TJ0BCc6j3Q/Ud9EuSxLJKdq+9B2XJRGPGfrM4QDvO13bIejRf1vpKIC2K
409N6NdTkyyNV7UIkDvSMMeKdrGx5R6yeLZWcuq3eSn4XPFTeh2pMIZBJwuQMzokTgXX0ErzY+xb
tH1Q3DrPFZchJwyMdK61T5TqOS7Y+/mShleYH2NJmHpeOzwvbuMeUJVD3ppySAMYmvpmygiHajYT
8fLwC+mo2wIJhNcjV1D2dIRM6B0IRdW3LnLfkt55ZEl9msu5/Zcth3/QGB+mMzz1xVRc4jj7k48m
sY2mOLNRMxEKY6BK07o///clnpNH5XKzdMgUuM1RNBIyodH0Vp1kvBsdKc4l0TDzX7TLBzMp46+4
KT6ITMH0VU2XkaHxxXGdb79to081MftzpXWUM6tLSSzTLvaRlnCJibUP+pplb/jKELrehu1c7/uZ
IpJ8jQDgVd3eApq/J/LSz1bKdgKl81NSBr8IcqlfcvFdawXjGwQGE0izOvUx45zaxj3J5fysMaEJ
ezCOjdk81TND38hESaQRmbfBEG1waSR90e6ygHUwdIDomM4q3oSjme4MxZPkI7RhFlcRXcxODiDP
HbSf8+ajahNYb4O5MZ+aPH8znGo+zXb32oix29dKd+jkPgL2VWsk+fYSHlAixKcuRmEZwO4u842D
W7wOZf9sxxFJZr/appkf0aTMdT7376HgEGGDB+SOgdA5SMXNayvcwqG3kWaePbmByJ7++1VZ2ubN
LlgKeNmNNTbJVqWGQafIH9C1v+Cr1GmSA/YAIIUQMfph7xu9wpswzZu4DdRqHuwRQ0HtbAihZCNZ
6PnFOTtERKdhFr/994WQtTiJx100Dg5BcZ/g7OYvJJHNIR+jeNdbgUd6ZRVuAVP4L7a2rW2DIYqw
HH7rFCnhkVH8h3XN1kLV8a3HkQFBKtELVqqEaIXxwhbtw0ILsbYKTuzAZvMyV+GJqWX5SOL5NW+D
6uHndG6EILyicMXcZxV6j+CyeKpV9c+K9gUX9AUS17zLTcR8Kd9x5RTOKY784vB3Zt/8EF6eXefE
+dYpuTYIdNg3eAfFUXrx7S6+Ar8bN6OfPKO4Ao/QO+sc6MBamp5+Cpv2KQr48cV9qe/9XD3jAxYH
a7UJHTOGUQSk1MSbvxG1n53KGJWHH7TRGj3RdOnZJ+NfhsFJCHIDZr8gbyG39AkFaUQaKOE6kMIj
/cD+15GLlvIEEn9ygc3YEszS/qoEw/U2F8YesPu4c/yT43OdhQZ+BhLanXs5DQv26FckzW+3wD9R
AXjaWnFbsYFnBpIP9S7FmYVIrvT3MZAydMbkyTAz4eJVGEKL9lIFLdyFJS1JC7lrchvOBEPKtDHf
HdLrmGiYwdFQDIKsFuVkJl0L5SKxVPDB9i1jAN3NkBAU06u46L4xWLPdRXq7BuJGDSC0fy4QRx1F
7gAfq5ONoTwktqn7a447+9oZ/bT6yNazKaxtWdfq3A8a2DJSzphWm4m843fppRlMZ8N9lqz8/6y7
U5Ke6fzPHcfjpVMmaP2a01oDyTJU+BF6Vn6RzrTu5qk/zy++U6ztdqxuIoBQOpMdvFORhw4xt8bn
ybZ+O2UwHp2OSwOdycUQ6jmZ2JpnAat/VJlsrViGbUO3sJ5iBLKmEo8q8qsdIIMJ7rL5ISMxHX2B
jnApVCZT88VFbgSBelX4QjFqGgAUT2l60kEI/JQkOlyr4c5yCMNgeYHJKi4sHEa4XTphEP4X2XAm
PaPcYCHyV4abc6r0xVExqyUBs3rYgUTHWA0H3LqEbw1ednW/goEsWNywQBQWz5f6vy9Y1Il9LFMH
RPUX1lj7ziSgPHGkQvNQuHxkcyaqyyI/3P6o+5vjUQTItpXHgT/SueU2W4xIuhM7BGI+FupwIlg+
2gs9jYcyL8NNLHLv2C4PzWJ5fm/l+Ink8Fj2Ca5taK3sl4G1RvkS0eXlu7bgZG6s4FI72VHXWLLa
ISN2m0XTOW4AX5r5hD7DMgGqVFS0Y2cFt7afJkRPbgcRTrh79onkxQH5FvSUGzKoKp62hBCibuPf
h2qg/Jorbssy+bu4EGMCOc/VIsHQvbE0PR0DjVbDGDCnnmEwi5RTa2jWAXBaaxijc7D2l2fJDxKM
WBhz2ZPMIW4l+mxKKtHuUj39lvEwnkDVjaeWV+P032//+5Vnj199FwTb//+fKi3/wkdAFlWI4QQM
/FnoL4nw6Ti7QEadqj10hmbcMBMyPlcsX6Mu2QqJvz+uyJYeLP/Fq/xd1KXlUx4raqHBLR59ZtPx
e0uGrbdnaExSam3tRcqkIjcvkPKIqGjatzpMowM2AkJeNF6C1v/0I/YBLC4vJMQAJkyGW4FWbmXa
7NWRgbHFyA1OtZRBbuyZa3JAXvMygNZntfkx7SucXrJBqmzVTwZPeG2m6cYeEHu0UcKTHOULX24q
KABIczNHDxVWaEfH0baibdlJZxNUbnVPiTi867b550v5kVqkLwtvLCgQE//ZqX8P2A0r8hnIkehs
iv8uQUVbvzvWUtCRVsjPo4bmSBXToi01iL6j1jurFIcoI5hww5b6KegG89mA3fhMCHh8mTpmyHDE
qxBnhsvdtGM0XK8gQ/22PSqkZnY+QXnt3V7OQGjVrjDBlneY4//7Oxq/OYbcMjSzcwPMtvK2GUqP
lyCB8GBGeb9RS+WW4hzdmK11DdSYf/QF/nFdAMFTzo7NrgPluOC8jYR30x5HrKrnNYu67YCmGLXa
3J6ayaiP6BWOMnKIIUUwfM+a7pWPT5Nw6rhnXGUBJxBKXzl/mF5RfJGMlR6LqKTCMsD3KrN8NN5I
MEUKoqqGmTsrXb7jhMcQCCzTJSZuNSvTZOpo29RKsXzWbOs5RYDIs+MHXx17WxWiQ5cWB2wvreJm
lApeBMmoY0N4YjXkjwDX6TYNwuMYxPlLHtvWG4K8k52wawOf6/Mhf+lmml8rWfxOC9fdUMtk27BT
70lU/MxN5Kyp786TIKy9zZzpzjxDbePyr6n7caNJIDiMFklWyTSPd4txcsKA8sLsuT+g0eeAHwWX
QvSsxvBXkw3JS9j8TjT6lZ5ratc0xks7fcedWSM6F/BbwptqUVb7LQvgaAgM/J6h/mB05m1YYRIS
GvU/07MBU7cbkFsPbIqP/BTzVeUF36NgFcvwde37Mr+J0P5ES7NOo0eTDNW2c3rANx1i9mmILrXG
5zzw/++aKnluM5oSA1hzYaBkGouGiLdadKieiDzRxnwbunpmd218146ZoL2omfc20nj2AmgMllUb
VxCvBKwHiVplaMc3HtmCLykNxApECsVZmWCPhZ707KKBKCzD4uLiJ9v0PGukwokDKbcx9pjutQWw
8QL6CllVQZPtJ61YJ2X5QzdzYARbrgB7bkzRTDfJ3mA0+/4J1SrI2CzoNo6RxXd/Tgg5Ncp0vzi2
e3f+YGzN/h3cG5KhyESCNmQkzjQWEUb5VUKNYLbG9i0Ab8kZZYQocsOYBLeMXE3LF79QhR1MD5VM
37b3WIbBnsg/N7P8nTkH3jtI0KsKK2TxbCaeIFDtJSmSh6aN1XEIKHsrlK8F4Usbqvh/OfS7R5x4
hFS7DbGGpU4PKecrlyB/g931TPiNJUeUBmsioeDoef4tIdP0isQ5u8aBl17dquSDaDhBe0P+jSHI
nWwneki6T5yRE1FVBjaxUU5fzWTL++y4yb6teZr/+20wTc5eUo8R9BWxfeDTXiH9JOaVNI97H+zh
t7lPRDaQvIPX5N76AZnJy298plEXX2MfrUzmEh6ZkQQ8wZ4j4Qzu3ciaGmUGynoGzO7GiqiuuSuY
nxYW7bYdo1F3BnSENjQextKw+/rgPNbGeNXLl9iTwHeL8ZWmgFEU6tS93cMP1/MRu4l17zy/f+T1
Ozc06Tvp4O+5pLJXItu7YyLx3dOz1xeh3H81u5oHYGwdgVkeDBncUagSLxCg3Rm4hIqmIcUIXpwY
ynvqheXF0aQoF6jQGF+pGPGDLVnwjuNqwky/F8K7xF66hG8hqA2L+nea9s05SbfR6MxbKCV0yYso
qhrCv76CNZbKNtygY0EE49wny7LOPT/zrTWGZ3NgeVOPab4BXq1W9tg8DEPT1BJy0dXinxW0zOGK
n9gJ/HUHNGTn+jUwccukOijtI3rQKk99+me09pPoGGcX6QyJxRpOnAEEDcZhcTBiLHqj81iOtG9m
v+tmUOISRqiV/Bp8QjhPX271IxP+QGck6pWsNb1NAhC5qIK5Vo3ev+sYrVTrZWewNunchieHMEYi
tqS5rZuaRZ/XUOxhndiS40uS82DK3RT1AXK3bOOTDnCpYmQ0TjuSyxlaFSIjQiTgZd0NJzgTO44r
IudSgqwz00Z5+cZNjY/ICRZJMPHsIRNo0AZsU2H/BZ/pwjCfTA4wPixa6opJE3oEGoofB2nRh+EM
ZE7N32jpq3fTZBMZ9OM+aIsAZj2vreHydLuTdt/CfHwmKYDYc2AAp9qLvWcP8zY9fHHPgt9EVYaP
wJGYpcUwnv/7LR5pLA8ZMkYoW80mWZpBqo36AVxh5n7FDiFL1PnOa6tpwFrJ+jEW8bVJ2vA1G0R/
slhGciePV2NG+R7XuHXyQhgosA25Eey7UIwZJIVtW8CIf5SmamyW1Ds5D7+mkfBNvCQn8h+t+8CU
qs7Vc9uF8i3quJpVsEal4Jx0ptW2b32bHOW0uzS6929IufUa5ULwrBgzAvqpd74qu0egeX5zaeC2
oKiW7Oh2EmcN60oQgUbOykllKd9U7tafmY3BoQm7lktk/sXIXzLGmg69l7A2Sfpj7tLQ5D7fUz+d
WfvuG3Iibgmnug++81EjlFnVGv0Y+cQcq5RyzJI8NJ9zc7BHdF22k1uQbZgn9vXg4knx3EvXm/lh
6P1nUZDuaqXBDLLJ/z12+DDsiJjgrVeP7a0b+v6GVu2z8PNpD5xSI6bYeSlZvybal2vuWW+V9JJj
JZFdp8yU2oYNpMO0q59N6wUYtFgFULCPqBVnlmpoyRU6IRO/eDlMP13s22u7sLt1SYZaQ6oYiqDY
ORT5TOCapstJ/AbUO7sojo193NBmd26CMN/s7p7RnrixUdo46UNBhFQCfWmlquxYDbzxRJUXG1+X
CIwkW7wqcPQu6wMsoo3wdnkU7aOgf8qrSu2BTt6Thh6DquiX1yiWHaEsd06Xf9mqWFILmeqF2sAD
lh7sKftXWGl79XU1b1VdYA2OMnWGDMDxsazr5hQrqXxzZEFuUGTeTc8G3dTnb2iw0BCixkWWCr4g
baLXIO/33QSIKiryv9BVCcAIyMopGtY4FCqkRy9riixJkARrOKElJk8XTRMr00PU624T46ldY2km
a3kmCWnK502S2fZl/A4sY+QoMGDy91pvlUEajluHK55xcyWIagilyEnDGd4cPtinfGGGA1v+riOo
0qZQ7OCSdNPL9DMqgwWK1a0TslAwDUUsSBAWA6ZzjE2fGfzIZ+xLnrXBoOO+dYaD37mLj+zv1BoN
8byZnaG/UNZvbK2r72jgR1rQZs1NIcEzPyUCwmcpbIkZjjQEHF/XAbTnSuFW2OEAwF0HgSEM/O6E
vOMHQRSYbC8h7yoSP0lhlleleXkpkQ4Ul8FahlH6K+CgTovJWuetSw4IIlMCX+1wPeG0eSfvjaVC
45jfozW+ptayB+2o1NKyVQcsb59R/1zZ/fzWT8W/Kk94BBnu7hHDIqEnQDhdgt3CFOld0JewG71g
i2d2Z3YmPoQMimhmiqNKkBCXLF6eA0Z8aWkEhz5jyqqzYh/4412wEFpZ2nrjMmZVCbk10T0MrVIZ
63xkhq4JCdzQ908HuxgvOMGRFogZkveAE5dg0qVDJUEHE/HOmqcFGD8elE0oUi29d69vL6bFFWy2
+V0xo+JV1PZKaN5T05DPovWanYM9pZgQmaAW/xqV1cDQyDk0ypSg4jfXLap9DmBxVS1TXBxGJ9pz
++IbwYy/gfdcJoZ3iMjk9KKEpqloTrZRE+ekxHzB1Ruv4fVNm9Ana2xI6vk8EpWEQI10IuEZOybI
77kv77nU2Y/Q/3oV2x+l56OXypyVsMZlimAYqw70ytYJJ8KZTC57DEg3kSD+8k1nPAnU7Zihv+28
aL9AwKCSMIW82ohfVwaEVbJYUkwbJYQ4QZP24rAKosse0xXhPfVBYgTflQUYTjGRa5/ACFvTAavI
z65RXSxOydcQlQihZxQVpclwsoQ1iDOelWJAP4XicW+rRzuk+jmE0cpEY3i2HWXdctIi0saG5TyE
xSsl5a5olrTJPvVXHvQNmKdde3Tr4prORAYzhvop0/FtaFImXaUeLm6OHL4QxHSm/pKKjOVSEArD
3VPCQV5GygGDRXC5xOkGUIAmp3tMdcD8gDCanjXBOkvdaOOyRLSVeY3y9kdp512ObrHp2Z4O3SVz
nlyr/pUmNiDGhu2R6bcMB/BkvGaJzzwSjXhsZCCd4lzfXEv0N6HJgSoKQLIH0rDmF8vUTHUsdLUY
robnKFfbSpcWlvaXdqj8M4UFCFDuSjTRqNLsYH5NYy+4NwgaHZLMbVPWT83SBuIq/UJ+5XM0U4cV
E1rsZCjlxXWQbBEPQ+hkU3Oo+V27C0lqc5P447/vS8SO3JSxidBZdt0B0xh5m7N9QA4t9lFC2wcx
Dh2t8T/uzmM5ciVtsk+EtgAQELGZRWotqIrkBsYqVkGrgMbT/ydvt81/uzdtsx2zNlrxdglmJhCI
8M/9OCF18LhOsIJCEC9V2IaHIaQe1nPG17FVJy2sJ6vF+ZZW5EXK5t19xNUrwvz4+sV3/YjTtrNb
LeRYt/tAdseiMs0tnQ3mbqA8w+oV7bayu4H0S85/fSGiHqzGzmuerWNZm5onRQB/Vxvc+0XQ3svJ
MlbkdfKrjsnSwIqN6AuB2jD38gxWhSvAtI0LXRq/RF9NR+Hlz4nqM7I2+cGTXA8juua6T/lX0rjE
AzsWi771rXOushRvVkzpVmVeXS6k82SrZxEcO5IEh5wX76HM5UHpHww9Wne6STMrU/zcno+XCnu8
R3pzNWbmzETdsJYM9IiuDD0TTGyEy2CcmdJIp1nRx+uuHEiTmxnAUGfm88Z0XX/VwEyq3OHVnaXB
lJKhkMPU+EzofdOE7PTr6tkY4/ypxCL+GqkTI71yXaq8Zk2ljBt5fe0lkbUEU1ASSeB2JeH4mLdn
HOIk1WYQcizH9I91iinXqXExze0rhI4OtYPjdNqqcTdaPesBvsmgvYzAgD/KFCy0WaS3aJxKSJSq
eeM/OLKArZEV75rdzXpExUeH7iI4Q5IJ1WME0qeEP82slPeGijxktsRcl/EUAWiO2N7rALjQw/ZQ
p8bGwrm1s9qajUmdrKUZTacqyJJdPfm3PLHHY+4RNBqTx+EBnMSGBZHivdpkFxx1O1vq31XdIN49
bHDR9JCFSVXv+nbHdobESDntwOBbpxA+jlvJrc0OdxWBR7Cg1x4fATdXxOmx73/IMUtOfqV+GrUO
z4TjSKm6wAaj6WFrFGUEbLCNEL0mPN55tZ25hO81tj78L5G5a2xnlT+C/399mSY0NkC11KyBj9wg
bLIfSXww2plHbTpU+m2etiuKS9D0GfwvZXGbS8y9VUo6yC/hbQSwb2nQml8MUTNcCMB/UXBMLilX
d7CKNnMknGlT7XnPpO1+Dcifi8EYm3sy5nyBOEEScngR3q/Zzsf7CGwspVP6UFVsbjw3I6xYNXKj
Wk25dhuEW4I6WxXnyVtpG99FyERNpDCpDOKraUBVUFrO0akGKLfus/ZlKg3zqCpcuTTNzh92/0B1
pTXPGj08SYu7GPcr/r+1o+Lw23IbTppAsFlIgWXTKJ0uMbu7l5In6AKEzVeQzMFzFmAwT9otU1G5
Z3L20Wku8TJW8i1ItbPu2VeMPKaIikbVc8zimRfmZW6M+WiTpVdj6izJE9oXIX8r6VTPkUp+ODZC
XtRj/QGwYGcXM6p+5lA7kpB6Q0WEbxipy4rThLI7t3gh4eZyLVIYlvvV3air0ySD9giqYWl7Mw8j
RT/SlLQpg4pELGb6TpYsvJDt6KbczWlxJL8i184Msb2ZTY/azRzYd/FYanEJkSZjqxm0XfUcWjB3
25/KbkGVVSaBPxqCCP5V31ZXvPvuW4ObdWOU1U8AzvOqkC6PVJ5jA70eiVk1h5A7cAdoHZi/+t0U
3iuTBphqRRRj/1CCIhl5C+sOBEWmrvSFkugT7kc7iWLnpV5E/sLoFwas7WPnYuBK6uujuCVUNqql
164dsvWbWNvRUji4x5mGJXtvnkgJ+ibjmrwDdhPi1NDDV+12JAsyg6xT/pXMVntClwQrH5SnghBc
Q86Ytjr1nBjpilQSOmwf3+2AZqRsCnahxTvOdJz7MeIdmMIt+UeXjXtVnZgX+vhQMrz/wYT3RjLo
aFo4K0VpE3ToI2dPIINyYlgWpCTyQCKE5+EVRBjxax13KyuV/UaE9V1Wgk4f9le83PRDZAYT4qB8
idCC95ByOdKGlNAArT7DfXmkVnDtybj0dxbGxsmdl3FeNxef9ghSfRw/SODuhvmtMikpZYff+tE1
MBg1WpNMtnZNP1fVO8cIkD3blJCMN80MC+aULXXizo8mNn4FHL+PrbcGc3noW4HMUFGbqboOxAXT
mywMokPYeDh3QPmuwsQq9xNMi4GOC1w/3EO+MIatcug+itrMZhkHb4ja8VQmLiq61BcCvcWJHwgm
Lnz1wASawli0RyeHrT+Ub2GiVpO2bhDCe8aAHn1oDN9AMdj2Yp4oS9eccyu3+vS1AeA4ieJtDLFe
hTbRirrD20KKAsH/9S/M1oMBBuL0X5RJIGB/J6L+x7f/56XM+d//N7Ax20Kl++td+F9667/Bxl6+
OMsBVf3u/k4b+9cf+ydtzAeKChnM8y3l+MqXfyOpuv+wTGGRZIMb9i8Q2b9wY6b9DwndVAhh08Zm
+Y71f1Gq/j+w2Fv8KTzsHo0wwv1/wY2Z1Ef/G2zMU7ZF4bJtOfxzlrCofP572bKubb9zRxczWljd
SkoCOjrM2MPcUjY70jHW0uLYl7cXDx9cFRlUc9JpWNbiNXfog+Nhz0njvwBXwaPz+v7tx/KF8Fzn
0QPtY5jjPfj3HwvTrUCsrbJ1Y03chc7DiZfAltaj+csF4U2NhHdvSvNeQ3TuY4f2EJ+OVex2iLEG
zlu/CL5rJ/GZMjOkDtJDPZvTrQ6zYisVvqgo7Q5ySvK9n3+biSCLKVvv1FTMhwY8KvsiLm5W0swb
zpMvfR98cMTjX3IYRhgD4UjXtqY1Jpmfts1whqmHXFMGtvWTRwU7DIAIZofTkxM1SXimTXABRLEY
Tdu9lZKDq5uYn7hn1E5mQ76W1D6s2hXLnyIa7vIe0xRzbor2Q0OI2wIToIYtnZ5Ehb7XDgR5cleV
2wneIrSzaeS0ABmTJblcKiOenzxOq+ekNq6qOTxGDjnCuepVTLslBq42Gn9WkF5W0J8zQJUk3XJ8
wjKnLq4nnAkc9C0VEZ3YYei9NGomm1kM1bE1ePEulZcxjaD0LfJgtYW+gRkHAeAwSXuULM7iMNR/
Sv8xcacb1qOjuhSf1aSOVG13xIsQg7UDsqCFexB4GbajQK/zSI+HpENaBEcH1qLYNZ711mezvfXJ
qK4G+RI21EUINPkJcNWhzlcG1WO+xGdvxZ6BcecLeItJRaU+wD9YJPbwk1mpt6CU9lNYuXur2uJs
uL/NOFdb6cvPwIUZjsDPsynyg4ObPqnuWzbWqYn9n6OFYKi79kGS785tikWJQDw8fkpZ0wyrTlLi
OOmc9GaaKcYdFS+wGY+nRh7mkjGsYGawUBjyTP4aGP6klQ0oN1VonGMJqyRr9fesvenV9wa1Bs1T
xOlrCUiv4SP+hHk6rsSjf3rMmAF585g8h3X5QSFP+WWPXbz0Fkh86p7xgW6yQWRbz+vfhJd4lxkG
KJm7OCV09igHIYqwRRcAj5EWFBVHioq3hw00CQWHWdono9I0rlWhXvEiJNvWRAwsamMglmNQ1VDY
HAjtkUIBSx0cfOBYKXsSCLFB6I2VABBVs5W4qLdtk/00uhsvIDxyEiDnx4Oyazq5HvuHEEw+cjvi
ZsmsoD77SRis/rqg8NNTY5Tu7Ziq6ELqO/iwBOTGlIOzNY0jkbanOkh3da3kOQotNjxVthzT5p//
Fwtrs637hFwgC9E+cvOPJKrXhWkfOo6Gi0BRuwlYlQKc8WI8IFGzjN70UAQLMSqcQa5brcfB00ff
RqenmjvejPgXLvHQBNtEhL9JxUNrBt0pR7s+IBU0S7tjQAUnharbzhgOngs9zf+joj5Y46+jOr7w
LlJ0Z6V9JlZuS+Ir9PgJDf2ep5TFeLP9So3eRHn0pPciK7pVFLvjhs4Un23ieqQV65mMot6Y/VSy
v+zuc183d6mBhwo7+eGbUfHKmGTYUpKAVJaH9LZm8W6kfusCERkqXeLucV9Mnx5gKkKZe+BFzZqt
ir3NivZITAIq7uhSQjgR2oA8zYbz4OazWnaCeboyMBTUY/bHj9JhkwfvCjv20cMhiChwLNSvekj9
JZU2/prTyIRaORdbI+5vcTr/yB7SMjGFAl5fRaUuBeNOnUqSXPOPWTInzUJ5pdFghvvGODCUPqhi
HCYr4U7HSXPuHT0TOq3UlOG64AhCGzl/XksdMUlLof+0cQ4yNQwvTF1NXE10mlidoTEtV4dxsLA5
iueqHfQ+HFBmHXhF/nQtBX20AsQvJ0p8L8weT5M49+WjljfnFo16k9C8x5eEXaIVPZL7efVah3cw
XMQJrRuZNP4mQc0YTZcMGp4Y0rVrkq/kMB3xkXqeT9C6bMhLlM456qZ3N+wMynXgUoFNblIOTjYV
rrRnNDgD6pRq6zbQywqew6Z+S4au37jx+Oa05N6GJgv/+dBrAoJslmIZhBa394iOL0yO2Uvsj83a
1drEYVWuiLVhfXPQ/Fvzbsi3ZDb3Y0iGokYkWMIZ+mk3EY4UAW6iVkvfhPjzcJly/vwqVcOZv4+H
bTjgf5wU/cn8LGPLih/NIBEi33uXlvtGFIfpwLgGqN2vbcEOF/TJrWmq3y6i/oddYbYw000QInYr
f+Ao3nFeJ80qF5BMtm7IhA5UcLysLLIVlOccDd91sU5bDcAJ2wSWReiAizdca7hUhw4hYlF5Uq1j
nJqn9PEF2x0iK95gj+0bkldP5KHxvZPrRMwRCLV4p5YHZivs6VgX/nCucAEzwGiphATPdY7ZfJ+6
rg6HjQ4bYkx53J/6oGRgT5bRc15kFPwa0sjeA2l2L9iKP6e+GbejK/VWcw8MikZkh7fidE18ozoi
t+gjKgjes7++PL51g7I+bjgzkQ9qu5nBZ87Sui4rzYhZ28URiao8FrQ8LxPBvSFhfvE204xz8DMv
3lZx+os9RENSMaYcbyiAh9Y8ihApEIdh6F2qoOuOset/twzMyX9O7SYuP+rkLbeyE6R7B5Fs+FJw
044RuKclnUPFEYLEkkDLq+hIkcc+FJ+ahNdIy9UhDLW/NpqHjlXIcd+PzqNN1RpPSfiFb9Xdz2Vv
L3If9PtfTMO8lyT/5+7Um+p3kHavvTfSveS4ISomvwpdfvW/32LCnSmJMgiNPN6fKWXyNNuxvRU6
vvZco6fx8YXXN6/C/rOq4YFMXC+XgHqGtdP3+FDdWh5FROyVvAz9GhOAws4h5Ky8/oQCtHKjSvO0
It8wjm1MszYZr7b08Nop27+NcAXSstjZ5CSeZJe8GcDODoaZrgzCTpjoJXVTCi5P1JiPOh4CpI9O
dlAH7C5UsI+bZs+gPzoPmSQyT6vtiuh8CEr6/GgHOAcU5MxOlx7dx9ApnvBJFGa097W4KPatZ8ps
zXNrdzhlWkMvwt40Fnpy2lvjxFAJah7UORjWjKubWrgXOhTXOfC585DDAWsFAhvdioASxleKGard
0JgocVCMyO33fogVD2yCgWY6D6Sl9QB0AfDClN+H2lxfc0f2uNPxxwj93mRei40XX0UT85tdHX7n
DRhO5JNhUbGOrBxUbmTO+eEMAjXDXec07DhdJyyJdJNsFTVNcKOmOqBvp6NUClpUnJXrmPro5WAe
/b6mqC/FnTR1u571aV238o7FKD/z9qcrk9zWetbq0zfmZG9GOdoVwwcyFwsMP+WVjSh6BOCkcSaG
OeZxS5W5W6941kJ/GHti9HOwwpi76HpjvDRMLIH5stmmuGdcZ6oIDp1tbA3PDJezl4Zg115Zvve9
wgLretTCioZUneVpZDvvO3yIZXmBA3euyamxSiWFk31y6bG9pNPNbOpsjwd+LVDcSiDez2Oqd2XC
GMjuZ//ipOY31QKEpngMP/UZ61A8vTmpuAOYta6Z4e95iPDsnZy3FpDeym+NbBUkUbmNRb+K8lFs
RZXudVPzqB7S8uAoWnb4z5wQYrGoTFyBBSl8umIXGNfBBRknIqcAr4C6KEZ8xMaRq5ephmdp5asi
/Uwt9omDPOjRIeON6OO2R40yCLF0p/V7WeD6iUdO9MpVh2HI45XEFrXj8t/nMpy2WVQ8UjW+BwUI
rt8jGESkaKXLEZdm6UMRMadpVxTxHnoQZ425jw9dxyMu4pIZ2aW99kwXwIGy34XNxbywlManjWeB
fLPF3fTWPHB+2DRMOJT1GuxJ/quLSVrl1sHmJ32GBu3AwjPDTZY31afZWesa+87RrRDB5t5noGEF
X9D+QLyEwTXpOvzIMiqAXJu7sa4DLJm+CZI3bL9FdWlQVpibMJjNx9xdGO2sbtiOoBAY4Foi15cw
VEhbzGZsLWsLFIQzok8BikjOotHBVoHAWwyegyE/xt/U+ptKxLBPJ+WB2h5acjyevuc+zuggPFgc
3hZtmkGODnGk8ot1SLTi7iTWpegsTBqP7zwOn3cLIbg2gvwW13+Q5foLi3wYze0q8Rsm/7iilkhs
BrsYKz5FOLnUmNgHcHvBERtduPdDb08MOLxUSjZnrXZZ36lVBylxRZwtpTa5h5PLjjTt+N1OAYUk
Y7fr4VDfZj3rfGHE7xyDr9ypVD3GxZ9hjulfSIaI5ZLsn4HJpEA+E9xT8xyES97B5q5bzY7BkeYi
VO+9lPXN9tSrEatwbcL6Zzlj1mVChmEbbvrr0cf6IbTlnUQdBCs+V8ja2Cavk2F/GyYicpJBeuKW
5Fp3QFtIcU4Z79h2l691xa6QrNK6EYZ1mAmQgTHFbgKr+eAZNjd4bBuLtOuMQzFkxoGCh+CQHqj3
ehys/eBauEwgnGjylrOOm9fKPlipoPjTuk/RRA4s9xZW5YYr8qzNwkprfRQWRGUSisOLxRjVll9t
qQGved66nGMNihjputcm4SuWnK7C72WDqOznLlk9jIE3FheqGQrrmae0+w6mx8/F8NGxS9wVsT1x
ldbW3rH9EYyFsBiIzUiZJC2HskKDabnag0Id4shkn1rvmzjrdwPQ57WMCaKWSAmBjxW34TMiDIeT
txrdY4U/nP3yuRislYe8tBwTTh4gBfOjx+EEGyhR55vZpPbtgd7bg79gN8owza4sd8t+djM7tnsX
uQyWncxOJTXk98SMeSLI6oA3DjoF9N01JRHu+xScw0D5HyMtx1sJb3JTPfgrZmzKvTbrcalSa14h
hLY70/APFFXVN2QUginDaK7hzy6TzvdWnldfm9qIMbDSu21gl0MTonjEbpqtCQF3gTOWKOHIMSEO
OW6SRcRG0MWK8DYLzjrBbbBrJo7CqhjvJNj1bs4wFoKYBUzVy4MzecCPHOEeWjrB5YP0q7Drq7qE
9+TlL8JI9aHSzu+aMo2jwTQs7vXJYYC0GIUD+MLpTR7atbzZKgtpfFfEQEZ3SyTFXBJOfotBu25b
r/vJk3K+CYPNf0nwodLZzzwzmj3QePSh0f8KFH6shyWZAnJng+FpuoqywNTlmQQFq4828sZDm+bx
Dtc4VeC1oMkXqXo1m/6rJcNyTx6gujoMxq4Bw9FVQtwiEKzoFZkscguxWLkyRxGqK/cyjQGmGB4T
T1kCuo9wiXMTZtsvNAmeAo/LyScPuGBRSXlwCIoAKeBamlO/D52p/xS0NsYPuleA9LEYUpg/U9jU
1P749z6deVoJxthu2USgQTjVpFmBn2EuLziZnohSFy9IdtWxlzA9o4dZoMjeygQ7NUen/HiJQDO9
uCWG8KkaaIusPBxEAFg1uUZfsiEYTWXdcpPXUKr+I/ZjeEdi2BaMt3lYGVUS3hJjOGGZsnapdImC
eYLa0p4TJvK2/eXk0QvdaVjP2NYoWQ6v2Bp+1ngtcECUmyF10iVYSAD+aAubMURqV6UDGyFyoaU7
lbs3x5n6UdP46dHO45I2uw+B4S0KgyBjXu+kYvOc6Mm/QKZB4vG7H3O9tZjmvetyrmF6978YTQJE
48x0q3uf7nZfQt81dLjkaRh+FF36qw5E91K1zbsk3euyOXq3Q+bOEizZPq3jn1VN6iTr7fASFIIe
znTsLyPo+jRz1drraw2nmCs5rr46bY33JsXHOqp6GXPY2qlU3XVS+Y/6qZvdMTfNiUnRdwRXs4KS
a6tBX3rWlnssjJU10yeMfTvcWw1FL2NsF9fkYQ3NvE/yD4wj43amYdLcWbElV6VbZxsm32RhNIgG
q30wTgENbadsZ9c6eKLQGW2bOugsIkHa6kNRO8++TOQhN6jliSmY8ux2eJkt721qKofZTZecXTXi
EARj581UMcHOGRfG1P0ex2m6zXl/VrHaR8KyL/NYLakAKE5xM0lm+fMvkbbTU+esRUxVdGnQiBcT
/HGROH3d/DZlppdF1PR7Jx/jFdMxb9PJvMeTk/zK3aZnG9STDvaGE4m5YWPECYhmC3ypk02KObbt
XdqQrgO3eaLr5Zh3nIgsv6x3tD7T75dr6FEx1A7TsgG9l01z93C/13EsD7HLmfsHI+rdlDnE9zx6
j/KO9ds09x3oNN+u6C0nD05TjsctXXeHwEKA09VO1O5wnR5firnrNilyD8ePtUI0XAVQgveZ275m
rfzWnSAGyB+XmZ8tdCiMXQITH4XlD11aA3z0rtpXQI9wYH9rbs5V7zQHI1jnFpBHv18EFdl0eL3Z
KrMZnsKyqG0WQu29lMpPtgDG3L48BeLN8OnZJa6zxplEtZUf/DQNap/nnIHs2vU1Xqup2IMWiDiU
MTXPEgg5Au2xNMJtJTm0YupalpQD+xPWApz3rY0dBzbLm5tEyWK2JFtBMnzNlMSooGy68XrKqs+W
s4RrlRXN2py6z1Fa0L2L6qsZr44BS8rMvB4igHvE95YAy2pwZprrVDW7sXrYkNObclBuw9Ju0RdX
w+j/MAYVEVgBe1DmLakV8jaNU+n1YO2rsmP/ZywDV3zNuThanvyi33ob16pkL6HOwqaJO2YOySOI
18MxYJ+kVBJ7Y1WvW8c4Bb3/h23LRNvvlkGQXidNvy1tOsKth1WPMFBavznuDwfdEC8vWn4s7W5l
JjG2UW1+4WIA9+3ZxyHAm4yh2Dj5dbnRNXEx+LdoaR5W9hEI/cII0X1IEMBsh0Qc8nnjtZFLNDqq
t4yQv6+Zb3XBJ4wJhgNl+oXPYVhQbk18zLTKXcu1+yTMepOIgOn2p+baWc75PK4InhNhLJxjFg7b
WpfFxaRDi7E3MBCnfBvwaDqjecudrN9Trgl7J6GQGqT7umn8EyOSZR9fXex2i7iB1+YRZU/kSqm0
xvK/SjJrZ4uOUwqS7LrzOA+E4JgWgLsY+0T0R6BrR8G0tgOq3lJCp2VF3Mcwca1lztUC2WLN0Q4g
A0xWyRS1p/eSwOOItYsnm2N6kFf9gEBdMJw43FdLGOPhmpX/TCKNIlWKPwIfE0feMDMnuuMdePK8
IbDkdG9BTZtcTKrgDjofxbtooqcu8Bu8GIm7Sn0yN+38STmMv/bVdrB/MqWAZrSlyuBbF90mGKY/
deLvHCuxmW3k2fGvLzghBXC6conqYeB5R1W2FXMFp35yHE23SB7RuR5HBzXgiMPMjHBtSjrp2/c0
D7+B7/psl03qBI32oER/wNGoT2iez5Blhsk2391p3LCfwJWcV97VpDCGNAo17En7A/Swd3/8IoFB
+6Gt16LKhk3lzf6KWqLfsc6tjWuHoHQaKk05VMhtgUjJnGsC3hG0GLAATBnjWOCL7T3AW8ALOZes
TLN/wETC+tXOnSNhMpITTl/t7Vl/ZpKDQmoODXUU+HTNvHCp9AGm6yTFRvWedVBtgk2s1TgPYtBY
yyyhjDhwWP8RmZECyPYf8mw6D3UYHqvGNg6oeOHxr2/batt2gF+hqBxdn46AHlDMTrlFvoYleG5J
vC5x1Sgw2pRwK3mYSNJlBWmFUdfpuiSN8CJuSs4x5IoqPld8fqyjcfrHUlG5K1JIrKOtz7UaQ1qD
zXE/xMVdDKJ5jqH2Lqu3YjbFN+yeRGJsK+duOMwMeFchyemdGeH214M/n8pg3sGvAoj6G+psdcYm
tYtyRfH6lDurwWQbQzf9BAnM8y7BMO5iMcgzfp2FYaj0QthniBsNRZXzKGXcrFWxGmjPiaeLD/cU
+Bgd5gWdCxGW2BcBOhlDOt73Fj6TR64adzYLJwzwB/kh7MGXuDvhkwblTF0eqo46Y6aHximHfbrK
UvfkY9G52vGMy6OM8lf0S6Adayqi81fL5QbhNrr2yIMRQs2i4nYyEqvd26kNQcsu+ORRr4zJFCts
GZxlIwYSBKZ2HEfLl1YS5xiphT3llKG8tO5wcjFLfwxW+94D1V9Gj+4HnCSPqERCykGnAmwmBgph
AhcLgVtuFBvTlc7FIstK+6TncePFLDT81ifRjfOtifpvL56N83vZYkYhl3axCOUuO83fwLNevvgW
W7ooop8Od9wSeuNLmufvmPrh/+dZuUnxbm1ijyLvqGIn7hX50YIFsACag61b+tcw04/ewLHivUuK
eitY2B9mdGT63HtMBnlUYs6wOcHc1QA4Eq4EJuSyBfUzm8MtjbrnmOZzjtZCoNeIU2vgYJSOY98T
y5s2OtPgsYKYkva8vQ6mwyakku99nC7MCPhx1njJa23WyKcFQzf1mIcnpImSoPmJHVyh9/Rny0RO
JpQBb1SNE9krOq0qMac8SCEt9xqQXkS0YDFXsgYMm1vXRCZf5L3ktaNx7aLJjBAABEYS+Fertbyz
l5L4wi0clsatS9NuPyjQKJIacurcbbWEIEoFHmYkGQ5P/qynjRllBho62HIk5U0G1HTv1Tz4x3no
72nmE3rrm40zjuo1LkEDRtQvuyZcpMax+zOGrHNRmAg2BU8e9bhNEC5GOPVJv9JjJI+VnzB1asQL
gRT2MDk1Ajo6Bo1Ni1OhtUHNZMdzFnPftW0+WYLGjV9ZeJJ7V+6NHNBHnnlbqqaKgwBSca6zlq4I
eCggcpR5zA2QxcbjB0ZxJXltc16OMs87irofli2n7WZy17MIJZ9nkxKj8W+ZyMxFNbX+eYzInVe6
qXZM5IyDL7S/oPbrh9Wa1m8ET/aOcM9UJTz0rhwX5tTJlbat8tNO1XdTRnjeaIVeeVVAkUUVPHPT
TPDQpuHi1rN/SvALjjLtf0DbgPU6Ie2GokLpdJrplhEhkfhSD0GdffSQFYhI6y1GUpxpI3Mku2fc
hEEr/MEwhb2PDYTMiuOTb9B5aaXNU6MQQtbEchMiz4SoZyNLjyO7wjrup5O25ET4RuudDj0gfJFz
yPvaOXD62ZYzZaAVaapVM1sBdQxfDNWRA+1y2qLccMgRE2S0KV4w12PXOSTPUoOoyB0usYlEIFta
MP6+3jRyNtfUUDirEobLB9P3EVNT31+DBmoGSvwrCDSAiH60Nfv4g41/tYU3QShGJMW6LfqzF4r0
aZLnBFV4Nq/EZt4Cah1W3UMdiGYr2aUCf2LLKMouqbatUj0cu2BkFxkFx5Gxd0WjKqLvWFydkmEG
WaMl+C/5WiXlNleC8gvWDV8049FWjAdyBglZP+ijk4Xhe5djGawq+zUJC/sCZA4rQO2F70GDwt65
CFs5ABXdUmRVSc88ljLZhO2cMFmr9qqfR0j87O/rgfjS7NUOxDi1oQCARWoikp1PAISHhE9fZh3M
3RkvgNlkNzlp/SPLfuhiPoAL6J8sdnkp279DGkDpdgqeBjpAznLAvuySLMvXAeUru2gGQyjCPLtV
NqKmMigAaZv80fiyy3j5eD2C8GK31RtiWHWXAl/+xHnwkOPd08ajeQf96KnEmrq0wlZuZRg6mDDV
08Cr2uUiClZ5SqriMRBdBBBXT7TDLGv0qZdAtiEjOe/KQxujOBnoH54RX2cYRoO4klT91VlV90I8
Rfl1/FrPFO8yGkU5GzBXhw88ZlqeyiRb9/VsHKkQg5oGVHOKRHzkHvRC2d/6It1YDqB27Yd6E7Nt
cyxStI1N92dDYWxfSPat+nGELmHTmEDORBauBi14fFY+BRgjLU76CP7x4M8jdaaKwlsrqmNMPdl2
bGj4UwzjFk0ewlTwZvA95g8LEuUuCCDG9x0+ocLuwDUS/F6wmWNk6pQlk7XnvuqmQxK9lHGY0yHH
IyXAVbKTKE8LNxHGmdePxZ2agAUm/uBs/Qj7KDr5oC7LiP1iN7bOprFLDq4ipLuiAdFV50RLqwQS
s63aZcmFQ0DN/QDIZxCxwPGcezXzV5di576SBkgeCmXY4T2RNjUbagxMhzJbHOtLamrbR4JkU6RC
7wc8SoSusws+U/h6VN7jK5AXF90fxCXnOIJGnx38jH2c1GSo6F0ie+ER7mGae3bXttP6K6rbqNJy
y/ii9Tyt/2bM+5c78e8t3tbDMoYVNSyLf7Z4IzQoYTLasTHi0WCOse/vTrfC6toui2W7toLs02aD
kdk08s1lcVKjfcHv9VybFX0gxZ5OH64SeZ8n46vKAI4IlvRTzylCqP7J7JiwsClaDFX0k663nSQv
+XB8wCbgvFzkfzja4ezQ9X/pxP7PXtDHC3CF8GnDNoUUgnbSv78AOoEs0sZGu+bOvFEaewoCtz3E
qeb4N72BeLyPTpP+Fy+eaf5nEffjn1XWw4eHZVg46j+seFMz99YwS3yjTfAmCzwzlIP5S6u0KQlR
lGDDpfgwqDahQhMBMLWQHkrfCl8NbGpUjv5xe+purBt0h+IdJMQLcjvIV3IB/8PcmfXGzaRZ+q8M
+nr4dQQjuF30AJN7apcsyZZuCMkL933nr5+Hrq4pOy3I8NdAo1E3VQU7w8kMxvK+5zxnNBAC9MZl
Rn4euo75xsnBlWbx0G7788Hsbdr/KHc6biXo6QL0H2hvuORLeiUw+/C7xIuSIe6JFqJdmDawqYcI
XGPvovDzOCeuqbB+xqMdrKrIvfQrVE2xPoCAOkPrgBqMvT0stkr1Nw3iwkK+oIg5G0UerkKVf8gs
68rJ60+hcskoIROHUCtDYeIjiUY6ZAVH35oh+KJH6yquSaSrzRc7Lm6i2rpJ/P7WsooHsze/asMm
WsC+b4L50cqM1eRlx7hijMoz7ufJP4fje2h1w3GnieF3qj2o9EM4+jcliTDZGD8Et0M+ILSrP4RZ
fkPu6RU5pc8T/SQvtne0NW+dzlDHHghPmaR6P4uq2pQjdE83sU1ic4j3CXWOfnhE7k9cy/QpApIV
0vFZY9TJ9wo51RYpzVJTIP/DJTxtayBJOM+TrWEgSvrvlQr/KEH+P/uvxZL825yqjv8HhhdLWyIL
Rw38w9K1OQ0wvv+avuTBS/7yo6T4h7/5n7Ji+ZdC16Q8bfN5plAId4evTfsf/+Y4f5nKcgWaXls6
0nVY6P4pK/b+8qTmdRaSCqTQNu96U2A9/I9/k9ZfriLE2NOui9LNsv9IVoy6+WS1tbmbSNt06Vt4
Lukmy6ry+eWOmKOGwf53BNijUTEYGWCZ6pOLvG3fxVVD6wFW3aGNG+umD2116Erg6WkcE1YkpkZA
ggNTcs3x0+OoERvmTsNauwA01d7DTQaKq6eRTY+wAAmGwpvbXSMsTLAxN2QCNfwqQKpf1CSodJjd
yI3qSIkhgMY9onRoKSQkpm+TMNm3AKY12AR/ytRn0frxgEuq7pqVnyTBa1QmDXUKmyISmzIqzLXv
Ka41BrZGfEBTJu7wl410JnqCCTa480V5Ni3Ar9GllMLVcCREkAiY4gF8vJEQVlw1H+KFg4MdO7zC
6zt1vI6l+JhXacSZO8G1aTl+IiiycBUe7KQHfAXixR90fo+VIXsUUQsA1cs5faxcfmJcsZnnZyvc
SHLc+m2D1dydYpNrOH3aL7RP1YUyZrgtDcZQKn1oSD62HJWhMUewc8mEhjYRxG5A6FgnZ59YDXS/
0EtL1oohA3WrExRTgKhb71ByiQN72lSEuWeWf9d5Q3XLBRvQT4yWZbEh5xfZrN3bADXGt9BT1RcC
Qu3L0aFriX1mRowD0nLXLZHGvbBB0841QFiuXY9lQy4RpIxop4GRHdgG8zOyEtKFWllf4+w3rkUS
c4rzEkGKVxwc7I56rNaAn02jqXYEoIjnap7nMwIB/ZsCmcHlBDxwx+9BG6/PyPwbyLA41LKej/gL
vTUggGETVS4YqqEbj6ZXlw8lh/4dsvsCp1+QeGu79DiPe+g3FrX1oyQNKiOEC87gevQl6pC59Ojj
dWV3wHI9QqslaIsqF1lpH4fZi64pypb0+M26wkk3QfMg5ufMDBvvUQqvedFUvBJ6uRLivcxsdLn2
EuqMdxlek1EZq8KB1Gai0zvItu1vghim4ipTeb1G1h8dM0+R8IIIRD/msauvLJJBDxnktnsOCtm5
ZYTMcGeIvok+LXdDoArM8U5ONyfNiBjpOjiWTk5FlJxfgRYY0tqlI/KMc/NAkwUX6q2uEpvrkSoT
AEu19VKOFeTfCSjb3QhguFxLpHJ7ofv2I1qp+KqzpYQdl1tXAjXBR7NKy+Ok0yWFKrWMQzPqctv0
bWiv/dLq7zlJmQ9d5gwHtPvTaxPk9sfUrdrkQJG1fU3FiHZuDlvYKhGxjPXKUtyP88kMX5T20PHw
hCZ75VMuu65zwkeiPqyRU8WZWuReYHmrBEMv8QNkOlvE1pRdkl+HSazu+8wMzvzaMj/wzvSHCewM
p9JOWZdFFWma+OiAo4UUxTLRTU3CjxNgAiANBNVDrtrLQZbxM9R87IWhcIZi4/l9d6n7qlrMrkRq
rFKyxNKVA9oTRSCuoy5HPZ0MoTiXbkJJ0bUsSeKOIeU92k7szdiViKKwYuMRgnl261LHv5t51iyM
LSr9rSGm8ZuKPRqvsdXRjLWwMwCGHjIoScloTStoCFlJ9TvPjtwwkn2UDcTI8/6TFj0OYuEMK9aa
0GvRyLgyu+3nCJ2VO+GaFlREzqpcO99Gvy3Jn+KQh3CxKrf0B1Dd121/TuqxQigox4lqVyXh3SDh
SsiySjE4FlY3bJvJc48pamea8o2DOiDHzECIOG9gHVaY9Zu625NXkl9Uk28jCbEDSF2FPQqSi4zp
0zRkwbfeFvmdMTdiM9jwQCjuIvIzFdx8OUT9dVq2sJIVFr/zPl7a8+boZt8WPO9zUVk5dq8Ys7fq
LIy3jduiAa4tKuGIUDcVdX1Ss0IXvpxdeyE4bAW3ke41IVPzXMId9nCkcRH60FPis1c67WvIPg53
gm3ONbMAdzNk3yh40okKmTaPui/NSzeZqtfC0eoBV4I1oDg1Bd242Ltl91bOIQ2H8mloDQcjWAuv
d0Vujx1t0IyGX1GD9lCHBUkvm4zIofOAKwyCFBTBwzqBD0vAqnYT4It2BqLVGSeS14xOuxgGLf9L
wZvab8uiN+8ahJA2sF2KAms02CU5n24ffBynJDi3k278FDZ5/CAk9AgWeA7U9dgAUTPIw9AEIhIa
Z9K/MAKgP4GT0qtvqcfjK7PS7WyE3YvjJtYrr5XzNYpdMHyVW1zHLS0WKq6dAhgKqZkCHzBUYD7Y
CDnDsEO5g/21muL2OQut8NxNcxQOaRvUhyH38BT0ZU2gapn3SK40vto6JbaUT4qecRjxIuIt2LvC
jF+jNkZfXpJzskIBHN9F3FxKxLMaJavJBZoWdPs6+EXyGKv+IVBjZrA9kRDPEkJjcUmSyj+SVfYw
+mTFUwF2rnXhiqM2J00rLgxrEvdy2J5ZH+ef+tZOH8gST18boI6XACriozfhd3K6urklJaXEoRf7
RM+rfMQiaoFwGCir1/5uYrE7FD4kehSe06VlVc24nQqH6qNZyvkyoSr12Zki/xbqpJ5WQ4dFo5N0
Wxtn0vdlGMmj73XxSxbbTygDFQup5ZI32zTp3eA0/m3WmcmjtfR480iHZ8rMzZXZjM1Z2bf+ys4n
i4Z114/ryZ/9W44L7gU4keSih3nAiaCO2HV79BBlGdYXHAmz29Ay4dSEGBGxZNs2bX14HXA2ecl2
qDfdF2pkelhxd4meDDxhl6mBk5ZAYvLyyK1MN4GOu6tWS/fJ9Ui6XbCo5TGWVBPWFalbRxWATFnN
qOnPCKUhD0YUmr6AgQ3JagNzV3tFezHS4VPb3PDyMzUm02PWDPqz5lJ4DwqxuTNotR+V5c9filRQ
IobZLi+CzOK/0tStH+xCQBOz4aVfeiR0nFWgqAnmm4tPYR5Zz16eJmc8AlK6B1/vXNmW1FUiryWb
StW3TRSEtwRdG+usIxrO5er4Sdui2WeRcLakaRcXoIEMut3Mg51oyDpblC7ZGXWTkdxhKDiJzvNP
EiLtJxOxBFXEmsyKugpRuHnZWcPdbFsGmraMGNL6s+HNiozVKE12ce8C4PBjFkjwb7t8HoKtNdk2
CRsq4tmZ7nUYxSa4vHJay6KoH0RNjkGXyP7Ik5bPdKWNQ+tMLcpvAZ+kKtOX2O1rJErSuQs7iPgr
nQtWmCyzXoMoRmNl4R7oXJu9TcVNdzuVZjTi+q7kZewMcKZIJn32TBmRAmzbvJITpqnIS0tv6Yzm
rzaMsZsa+826xQgU4QOJyDFPqJNTeh7L87nPmCFuTu5z2aAyQzdXfOi5OzzMidvdJuZQXZrwa9ZU
FJ1LZXbzo2HSyrMJu98jhIwv29kNtxkJ5weE/cEujOiuGw2HMmBv7RGxT/tUiaJ/mXtZ08mYx2u/
NPB4k5rI9tJkM3JG+j4cRbw9gg+NR5yGJW6Z8iKfXfO5yZT/UGegAwrBYQHRMPSKKMyQORDfhL1+
tsZ6lUMcuqhyGhBUEjJv7zjkezZF2dxNY+GS7xC7n4U3UdXyG/ZgYOzOs2cvamxDuMljGaZyW5L0
ftWSY/rJTcR0TYUdWHAo3Ceb5DKiD5Nc3kyeZX2z6rr4iBDGwHIUj5vZb8Vn6IQSI0PDUuFlXv0S
TH4E1AkHZAAPdjX5UHRc6Y+cmqr6XiRm8ZI65bjtMVFtYtHqGwiIyIYFJTKqW7PrPRA5n1mrpkcx
atmGuYXkyJUiZc+9w2IZHZ3G/IZCxzsLMqIQiGTV6XFASLgZ2Hcf64hEjVo0HRqxQpfQx7EVpJZf
AoWlM/DYyyy4d+Ipugvx7YTkOrnpsQjzAYxXZjY3idOCRpmsuIQoBfKhjk2a9lVW9XdBUWEDLCwx
n6c++Ztt6Vt3kIv81wB4/trLFMgh2BpbT1buhRkg8YZt0TzYAlpgm4XG2shE/0BDi/Q9Ajxh8M19
fBzoLEL48LNjPs+ss3FffwLRKT6ActW3nTk4O8SJ6rGutYXITHZXbuGIszFvcWH4A23D4Cs3I9JT
klIEOEYGEyUBPBBosFOS31B0joMVIdLWTVNgFKSyD4c66LP+Q0UjuVgLqv+f6M+wV5qxx8uoALh9
JAZIzyhV8MLE+Pt2qnC5QFa+gaGS1B6iFoPgZvKV89Ak7iLlpQ1YZPa0EyXoeYg66Q00CnUhAVwN
ngNEsa9SbPkTN764bSj4mFONVdOfh0vJW7yxRBxeCwd2mROaHaKYIbGfZukbRJEIseqE7V/5SDp3
GSsExqPKcuiSZW53boGSTDfc0tFqOqWTLTOVaehYhYS72aWQhDCWcDDR6H7GOSZDgd6t+yx9WMl0
mUoHwaxThewMJFmWTZK/Opnt72yAtU//vSWm/4nVIyF5OW3Kwv/+3YWPK/+X4tH/rbv85XP4kv6v
m/rly9cm/KmI9P8/4B81JM/5S8ulKr4UpaRHweafNSRP/sW9AdeGJU9KSKb3Fwoa5Xqoum2TajDl
4P8sIZn2XzYTzXKxY/EHbO3+kTNd/FRBwrlrO1LZwhGO9FzPsU+c6YYXlsRuKH10cZ40mz6tyVfw
4DqzgvsB6k0z2Xt+btxJyyKmvFEq3PV95ex+eH5v9A2Wqvq/2gb//Gc4lkPlzOb7nZS/9WwYLhQH
2CZRRmwzFD03rtbvj7F8xukYGhO8tl1hW6Z78lV9D1RjRcv0WPoAQFfel/c//q2v8OPHL7W6H2px
wTAZtd/y8WkWgjdKUG5y77t7f5CfQQL/eE7MJhuxhCsUD+rnQSqHIn6VxBbQL09sjKhryBizd05s
Dava9vvf/CxLt+aXR2Yp7dAOoUF3+rMMdtY3XhlZR4o83uUo7PLBTNFH1XZR3r//zd76dahZLGVW
F9yCedI4ali2UzZx69hzTgQYW1Rr3E9E5aAqTqT5YcoMd/P+kMvD+vnbUaJd7Iv0qixtnc79DkJ4
PNQcmmrOOFFuPLZh6dzglQhviMu6b0rDfgKCHBGT7Oe/mYy/zpYFBLG8xrx4gAcpVv84W/LZkNx7
an20AUNS3xxfw5Ki2/tf8Ode1jJbGIQulgX9wrFtcTJbtBkoP6oqfbS83a4NnhI6oO+P8NbXUJZU
ijEghZ5OEEi9NvC4SB8b8qmux77DUhUEv5n0bw/imry1uF/1Utj/8VnRTs5g+NB6KTUp48a479zy
9u98j38NsfwTfnh5J2hKc1EHLIP1VdA2r6jVot88qrd+DOWaprV0ACxx+mM4YyPdYJng5dR1e9w7
Lu32YE/82SuHjR1TRJD55jW/GfbX98oTiobDMrSLuepkDpC4IUAwk7bQj2N3yMui/eAPQ7LDJj0T
x1kS+VV34fn7j/PXdYMkUZN6Cy8zq+3ptNBZk/ScavQxnRDMKf9sTqdjXIjf/GpvfTcUbB4rxtJt
OW02l16hqfFW1tHObkjw3pmEnr3/Rd6aera1bJEsE1qfPr3EF7ptZ6bebNUkxVFyJPQ3UPnn94d5
a264Etyaw6LuOL98kdJwu9rNgRFZHynh4mr9zSx463v8OMCyr/wwvxPLzjKy0LFZ2FmKkgxdXYRc
5TdP662f3XWW4xPPisbYyRouIDZQn2eUypqCGyoBMzBlOKVaCnF8/4nJXw8uXIg5/lgmSzeXuJNF
wcBjBhyEta21ivLMTB3/yYfgkq0GslQ2fZ/Jy0Gb5ANpV6arfBzrh3DQ+vL9f8Ybz5X+INpmoD6s
T6fLOCe+qrJlrY5NS/uJAGsQElCp/nwQtSCMHIcen3NKD/JUXGls2OqYO71+5lZpHGflN2d/Porl
oSzhiGpb9ukqS3hAHYraNo8xlOfWUo9OOIS/mSBvvLCcZv81xskyGww54ImMMdAOLHr/cjoEo2Gc
j231YofiqCT68fe/1htzkrfK5WRma6bm6asVE8BY+PiijrIDwm0oqOib90d44+X9aYSTd2tK26VN
zAiaEhXvrq0QCrY40bCc7fuequio4LN0MczJ90d+a/YtvWeTTjICktPVqYY2RR8L8nwyWcDGMDBs
Ylknf+MJeko6fBqh9mzCJ2sH8E7AFNI6UhfLyGYcWvCbhnesLeqOf/6FPMf0XOrVpubN/HmoQcXS
KCuLPXLs9QZo/eepaYPf/F5vPDW1IL8E5z5OLN7JylGFs44TsoKPbWuS0O0BF+EA7P9mqr8x7xTP
aoGHmbbQcnkVflxx/aaB4QPE2ZJFuc4lGZvWXGHKTPDEvP/U3hzKtRVfhgOfvVwwfxxKzCnC57Qg
QTSwrgLvGuIJQSK/2WuVfPO5/TCM+fMwXW7HvQrH7hgrurQkL8bubYSuMNq0fp4+pa3vXYRjEVEd
KuKY6oxF3jtOaAMNgYJCtAEG2X6qs556vo20Zo/cb6AimlfmNlTY7Sl+dSF+hDQT89rWJebYCr3e
mV12knZDRFvSn21nXfcgufBswb5ap2Ul551Txg1pdVOdzqt2Cuvb0km6D2M8+PPWDCb54Ple1dIB
LoAIiylprijg4ZKNa+dpoDlIPuxQQmOajaF9TbwKJEoGNMAbghgUYRZDxfTRaq/YR038r57MH+J0
7DDhLvtO6Lr+Uzk23bypMerveV/RSCWtIjIgM9RTbPrhSz3Sdu86om/XVpGS09Q4Vu9tx8abaG+Z
Nb6jTnaY4EZJfvXGX+7c43L7NvXc3cMF9Xfu2DQOClJ3uBpLByfT6IlgPeW5u8X4m98l9IroJixn
OvIB5jXxDNzlhaWOsdNO/JmgPtpd568duDK7yanaJ9L4ontkZeYjTWX/kUA4WllFX7lrpwi7S6Sj
waHOtDq3ljcEVh40K7sst0MQOjcO0ibyXpvEg13hEeyb8gVQ9pPmEaGLSbdZa/sXUzILYk9D4WG2
97q7MjX0ZZl4QGaVkMdwNN0ba3QnWqBV72hgxARbkHJRNcwNvNzfQijo87YK6HZstDb0HXwODQCZ
g9mnIkhQTpfoTVA61371Oam8md819TcNlfOOKO9y6FaknJkfazmmF5ZrLT3c0o6e6sKO3Q1ba0Ai
ANQHIqX1QnpOhTEpJMeA9Fdojgm2wqk11yvKoNkHLDbQoVJZjHIfRX6Ar7YZidS0h7S9UlHWyQ/h
VArY65CvUWzqUhDJ4aeqW7OIGu46dphKtI+VSL+lQVtHx6pB6H3tyngoky1ZUo23i1MndO9pN8Qf
JngfGywkAZo8E8TzaE/XY2k721IShRTOY38kFG1sXomD7uV1gEWyX0HBVWD+SRuWPkybkg7zN+kp
zOZDDrWq0yABDGgFRoktsK6kufM7VKE5POp9E/HaGqS7ArUOoh14P6ASgTVCFTBj29v4eT3d2byM
yWoYPfxcdARhUnOf+cqqqvdgQJq7RI4Ek/TYHoiX7Y79gkliG5kCVBWlQZAteGpNVtW5kZWEMaYR
2RB1xw8eBCjiy867dDXqQozw1UUdUJKafS/53Pp2v3d1nn2MWhBcgl7Cbm49shyIyb0uXH/Ylq7L
zR0rwUvo186mlGP1MgwWfak6vS7U6AO4wc58hmtZHagBexdFFdhbKneoC1JH7Sj5d7uhGl7rJm+e
PRUQyxpmonquAW7QsGz6L0QOTZs5rrNr/kGYkHodEQlGyNC2iOFWFyhuWeuEAkxn+MS1ojpxYppB
a0ItIHVPsfuMfrL+FkAp/4I4xP9W93MzbKC4EO0QI2361Budh4c4zI4FRZfXSPuYVNswuDatDM1L
TSdWlAqSu5X03/xQDEe6EuRTqDG/NbwYJOpQk34GjWhPi7JiGaCXdhbIMT96c2ViG6T9XPRNkR00
CcKXtIODzZRWED9slZCXpf0B75gjr4DRtNumIq3XCy3rMz668Sg6gM2j7asdifXetpU6WnOgRO85
O+OmqEV7ZpKe8KXvYgroyCxInyLH88qfKIqlvXAPMB2tpzKV4qFKhbwtjSgnLh3p6A1FuuisQiFw
NB2yn50l2TIdzHnnVpbxNZ/T4PP7u+fvtrWT44DbNCwJMbtnzbZp1BzjPZsAjvcHQWnA7nhSbAJA
+q9Nevln/HAeMOKkJbKEYcw+Mod13gbeGdIX7OZNAa3RV9SQ12PWDwrxejo+eKH6x17YxgTwkXTF
lGp9/kheDfz1ITaCbZU57Zk1Y9FZOVmS3rZN5ZlYMWyMaSVX7yMHnQgnMxhtqY32C9FqgqQL5G0Y
9SAV9xrzCo8+IPsAW5kFFR6UI8qWWzpV06MbJPOetLziakD5DnrC8tJVltbFuRXN/g2EKwGeMLY/
uKEDOtNBnr+2SfLalklOxpEZk/NpKeM1LXt6zWpKMf2bxDQPxtB8Jl0OuUBm1ls3qbBozbNRVbve
qiTOBPRJ0DvCHgfqGmVmI4muVcn1wj4KLhMzgxRc+6WdfymzbnD6lWxFjfUZX64xPas0wFA+zshH
joD9Fg//KDK5DUWA1V9igihWIZmGziZyWis5hKW2TRyeeYqro6rQ/NQzgP6wzgEIVWPyuZic8iha
1LoKlqmFNEY2rzp1zB32+HSLLcrfOrXVpkgL+pZAGh5JGYfyXBh5d5vlojjXdiVeIT9Ge+ynyeXQ
62nv6cxBgehDfMVUtm9MiXgw78A22lYFiQZSmUkl+4tBH+dANjqeKMo70IVFcq5nNqqxp7s1GPWV
b4zDnh/dxzggByIw5bds2fEcfpJz/KPqsv6+GUKdxK227JDZsldSTjO7PSeC0IVRKcdiNZi1dVd+
32k5HkiaALMpv5Xf9+K0ChprnX7fo8WQBFC7e1oGyKikf5lMnXMcaPKOf36Mdrm3WVpQKKWadHK2
bUAbZlZHlHURN5O1L7C5FrtMhUC32vjj+y/pG+doHiAKF5djHPf5k4sOCJqiKZNhIm2obs5m6uxr
CkN6iy7u+v2R3lhzqOdhk+BiYcLfPSnKOT7r9FTFrKRhdNk3uLEwaP+XhrCW+skP643r9aMTThGI
Oe/SAJdWFcNvvsQbK9qPX8I6+Wm4h/i6aZPxOALDr1NE7jJnxy7+xgxYiteUmE0gxacaZxPr44DA
fiRqzqkvR6+3P06tNV23ThY8vP/M3poADndCy2UKuKY++UbDjPEPg9aEu94LyPbOZlhHkWz3M9DY
D++PtfzEJ/uBy82dBqAjWSa+7xc//D6cemnzzs14NDAZB+sE1NMW6RPXGEQ9iHKmnPjpzIRmpmeb
0KuKqInf3LZ/aSZRNBWo07hpc0/l3/DzFDHZalPtO93RzBGUrC3L6HZFbyRYKMHA22RcRL+ZlG+O
6FqCdGMUepRFfh4xS5tOKDV0RwD+xuWMQKcjTLqZribYyiYXAPH5/af8xotGadCB8s2uZ/9S/fEq
6MZBm9nHrtCHiZ44XpbfbO1vTBruyi6+XuoW8pd3GWvJJK2qto95NVfrxkk+8ovDkXTQy/+NL2NZ
+MRNfjDPPVmfplwnHedsTOAgwbZ0XtglGvfPy4D8NLy81Muorp7WVV2gqo1k8zjq1Csv3WjG/A5H
y/8bj405t3TFvcVldboEokgduShxLagK5z4iLwiTM7cLxfHwz5sRzuKTUEzypSF28ti4Iyc4SnN5
pHUEbESae6oK8Gpto/3NUvVGJdAh7ZEIAIdS2S89zIB0utTICnFkvjTbHNHmWTx5H7p53GM8RxZD
XvxqxjXwt8alN0YBiB3stKLFLm6R6tAhsCQKYxsgXL4axsGcCMJL5UPYZBRy8SOMt2FOGOP7k/Kt
XYCfkP8onC7ydFL6oZR+GpJ3axdNVt4Oc0v921F9sc+J0SP7qUkEGhsyYf74daDOQp3QpmfMBGLd
+Hkx6azZxFfWd8csJyhiqrdWNv2mvP/Lu70M4QjNQq1dVq2T9UpRsQo4vHZHO2fdaDWBQh36qjZ4
fP8hvrEuSoodJIEKvpI4PeVUoutT6SBhDMclVKO5NhDr1UW0R5B0eH+oX1ZEus0eT432DDy8X5sJ
RVVKYkSHYwq9nOlpledePP/pSrUM4klpLr1n9T3e4cfDB5SHJKdBw610FpDlEjnFBxVp70/f7KXt
h1ETZxZLO/2gn2cAbU3y+bA3HMOmK6EdZ4aPJcC2io+Ud4fsN5uXdWJu5c1CvospxqXcTr4V/+Pn
8RCDEsOC6/7omngrQCsOmb1po2K6biAXPuDV1Vs8NhGU0wFiaOwE8lNe9yDZKmPa1sgTv+By8OJ1
htidSkoplwDFlshhw7R9AR9osPELuxRPVoMgmWENx8OttiaqGAH/Cc6thbptuB5BbNWrAvT4Y8N9
/c6LRY0MHE9/EVyU0exeznOX3LQVspCBokO9ErFashRDGLk7yYNS6zARlHScsgdilnuQdaPFExQz
LaDixOWmKI0vVtsDaq8nrmd48Q/W6HhnpOgNKxcN6Yqac7BEJbaPA+ZSSWzeTOFUkkzKHYVEyp47
ZY4ueVPoueRmSLLtwbVrg0JqL8kA2wsCAdOVGczKuQwaMzjIwEvheaCO2DUNaqAUkeK8NlLDuWKv
qMnONX1c4I26iacmWrIc0fAN03ZWdbKLIthTgUMy66rr+uYA+5VErKwub9xa2g+5AVakV261rgIn
2kD489ckQ+JUBoh+4w6lueZe6TwgAsmwP/iMTseU7Ex68gTcpP2zCvjAuivskIp3YN5BbnTvqQ7b
Bxp/PD8NPneSk4mHphoDfByuj/5xsm80hdCb3lHGy2BW9mOYgnYaBqPbRlUw3RZhVX/jUNRdeSAi
ozMzaJIvGrQ1pdi8D7z8Szrp8lOq7aLDccLWw9Wxt64QJvbgJ1PZcEtufTAVH+A4RP3VtNyqB2lC
XhGiz55Lq8MsNHYeqidBfTDcqAiKJbTynOFIEZv3xhjML9wbI2dLK0v5wEH0ZG2nMQrSffO9rACQ
Mr3V34sN5fe6A2QosWpSI7mDm01NgglGfcL7XqtI0oy6hfu9hlEVE5mE3ysbpekQxDfWc8dJyZ+C
KxwZ3pndBZm/TrSLTL+s50+at/0rj7k7AKZp2TYVyA1VVlDsk9gkuTMzLdJsB786jghescZ1Mn+0
ib7gSJloIFZ2d0d+j/epa5S8t1URg8zV8+VMqibRqqLOP7A8FOhg3elcUnlYwzbwl9CCVJyBNerP
uZ+3xI8kVXdhSIJLl5V7D/kmICwX4sehTe0Cpu5QHdGVAk5I0GOt4X6Mt72W/g6ogCHWSdeY8WYA
g7UnV2R8rtUEFM0fu4pI1dzNXowSuHg+ETOyQG96gKgZEcyrjJovkdKZ11XcAAZJTa6NcGHAaHwp
m2q8l3rML2IqbtQAEITj0sildRgHL42IMZjMtRapGeDhctRtFFlptlaQJutNre0QLnMUkT6jx3Z6
FoQXXQ2CCU/SpW9RghdteGfouLrUHUcyw1bxlxgAxIL5btyPMhds6XOJTuXesUV4YWJzoS+g+OQV
vMXa5twrzCe3rrMP5SgW8by2oGz0GtAWaR7EF+Cdhn6XVek3emL5k5j6Md0UfkXaZudhYFo3qhPz
dtRD+DrFBSgTCD7eMyAM63OaOM18PrSllZ9PZAciiM4dqKMQ690nRzUdS0FtOD2czs6hKiSbg0WD
+QGUSnjT2rn7St2+/eD2FqE3BcQ4osvqDAR7hVUNZL3g3U28MBjWWTD70w78pAC0AI9vHaEKz+Au
InUfncZ7GoHEfWs7nWM/i2wBtIe1JOP8CkEHj2b3NIdKvQYG5qydjvkbZ3kzRHc5b5S3S0IHIAvS
OpxwWZBWgCckeblJGXTYyYiKpp4XuZ+tlNiXtZFzNcQn3t+BaQ2vvcSdQhoIzcg2A734vKljD0S+
793VoZlf6bmGczzVZbvNTc4B21r4SKjzNPOibea2Xb2mmB6/1BrAk4IwNmxiWmDxepTsWizYsdrY
TE+c84Zqluw1lHlbEqSXhGqqmLgIJhtnZCZANGhYOmoj5qwmv3mMNOyLfLIJgWeBOVAIy3JSxjr/
npzK/DmpCis7RGGVzvvKLmiGDCP/zyqaCcndmIZST65dzrTSzOZTV6nm2xgIlwya1kkriIRx8CjR
IMoVhNs43/gdhlVoOAAv1lxTKvZMmF64rKAV+Zdz55tq43VGj2WlpmWWe2F9nRCeXK1AVeMyBpga
kuBGEBE1u1qoqyr1l0rpqNJjANPG28+dB5bZNCnbXkOAnrrNrHMKxJRD9Xk/5fWxwxVxJST+ZUTh
EFV1rQePPlLJfh82dYORuDLGm0yZsHKAOT8iLGy/BPTAJuIBR8yhTYd2fg0mrXyh49SvOtxAzhox
Jkm6OVVYYpkG53wO4ukxAO1LvONseIAcvDKGK1qGpD9kfULdvuINIiKkn9XGcNzqGM9de09yewzR
0R8LYPIpPP+9Ktv0vJm6dOsaetynla1WBGFG6kBtnQ/jhhts2xaGwcarl9WojATtMBZJdV44dV7s
oozEkzXInqbfQtfnlDriFz9geYEOT5xOuZ3gPAJ8iEqQYQTszKuyav8fc2e23LiVZutXOS+AE5iH
WwwcJFKiRsq6QaSkFIaNcWPG0/eHrIpoO7uOHX13Lsphu9IiRQIb/7DW+pLPVa7Gbediy4gYq64z
HmubdJOSTIpDPG8xsVNqqkNABplGdvDcEIVMiFqzhuxel/cGw3QAWal8mVuv/Qk/2j2q+JeuliXS
V82ETWToTvEyqYpGmqwJosMmJootWLNbGcR+u1pTV2GDTS0H303US+AyPP4Yub5vknTobjV8DzV3
vmN9mk7SDb7tNdazM8r1ZqX/OM79hG1onBf1jlR/M+Rube8rr8ZPXI9FfmH6mwu/XhvyWdnvPDoe
0UUO/EI401037Ky0sb9GvtmP1bUcljVYgImCMOdnfIQDS6xUvsvC5qTnmIWaVKgWWdBee9Vt5raj
m417djnTSvCHU90DUXCEn+LLZGQ0QkSHM1W8KBWxP2SfO3dNOzUH3jdCxhI1xHs6GPWBrXom9gDs
ZRivmjhJrax/0iCyEsBpQKahAt/jvEhXfzGl9E4kRGafreim/QgR5p5Kpf7o53UgEXNZe3Z/UEYO
m27uNNjJsi2YinegUNWZVHt7r3tFd/BqjEmhV1fev7re/xUK75x9yrqrv/vfcyn+El7x/B+Bef8f
mg9oZjV60P+38+BK+MT/8X+SXFH82XPw7//u34YD9f/iEEQap5MYaSA2pQX8V2iFS/wEE1TSOW3G
nH/OrNC3OAtcAFwz9FGbzuy/DQebS4G2FGGf43Jdmvr/ynCg0yP999wTry1BFShicDAwMWMm91sP
xVQsaQtEo3sQ4X9QVp8dU32ebevg5c07hCR/SIjr1Jc7Mp46f66f6lbd/+kju/zrxf4cUvRr9v3b
e6Bg05EruFv7aP42G8/1OUYe5Dl7qYMEaizv22ExRsbgGLUoOELvEyIk1HCqgRmt445j20G8NdP5
ELlLf8Fo57AYFmYu14DSM1HQJFOz8ResgKqHMt01jqx8iDfTnPulKb4RKaYIgJZDbzD+kT2dUNqT
XQ5upGUVx8KJ/D5ZHiqNzCMtI5NhlfylossiThXb6RzliCOyRJYMBlA7EOm27hYtv+ByJtMdiNBh
OfLV0tmYysfff2C/xEq/f2DsmlwTVS+ERWf7Uv80rPa6Dqf+Urp7Kzaf1/E2JfYgFOpB7QFR1EBu
FhLg0dAQQFYI8juI7YvSifevA9kkyo2Hj1cc+qa4ndTs/R/e3Nbl//7mtu0o6f14ZvSN4vjnNyfc
1o5nIu7xLg9KMMOx4cDZuXr6qU3us8VSMKDGH4Oq7TCQ8haVRHn++/fw12H+r4vaNLedgWNsgjJv
m+/86fPBKD7m6ZrDgKutA0+m60xqMGGP6hWY2AW2EHJblTjPQZT/MPr76/jt1ytvMhmDixkBIPfN
X19Z6lJT55xIXMNBeqOWpk9heCV0svAnMu8CLlD/73/Xv87Efr0iQ7FNcW2r3L76bzePHlNDAUAH
mJiSgNAKQtyrYngcy+zz71/oP3yomxtIo6F1LPhUv72Qpax80ttd6rjFZ2USRaXk3z1X39jkXwJx
VdZoWMr/Yav1m7D4378fvRODK9NSEer/9ROdB7Ounc509krpfGqOcV+QOpcszQu61jdU2ueSQUq5
2siv6Pz//ld2OGZ/v5YZYzFAxm+D08H97evMNJfy3UmcvZkSxqz0XtA1Rhuil3TJi5vim6ljHrJ1
/Z5JJZKpB/rUbC/Vk9q9ZJmG6ki4u0Q3n3JFrGEq5uuotVhIERnsf/35FnYxREnK+1y4cq/ovqls
TM9Z5pFnHjWyiPf5SMlCtAwRDEkgbWIxBugVu3bMyNxeuzTIrOlKM61HjW1+OGVzp5CjvyN6bCIN
QQQO+qOAiVZ9SyzpiVTY6pB44+KXM9GGhdAAJdeuby0mIa6qKn19Lj/qwtiyCYsxXNr1MmuzHi2Q
awhxlZAlmnJXDQlKIWOlj4QVFNRVGyY4RNGrcEunLMuX2CHzRHe0CMH2G2K5YV+YM3qfWiv+4Xv6
Jan87czxcNXwMGU4/D9vu6lCw2EtmQOAWXwrjJbw61ucztZtOROpqY8Xe7D/cBfxTiv+Perzfp7n
g1n3N4uoL4MH8qNuLjoZMjxhtB1kgRCx4Wvm/UQg8d2agdRIaxP0jXhUJ4s+yw3WkT+NgobBz4LH
26kuf3/x/ccrH+sqKyyNjbuBs/Avp5jMF7OyYsB/a1vfaPT140jksi2H+3YV0LXQNm+UCFOD4APU
/e9fffvhf/1EWUZSeHAgsX7/H1d+2qTd5JG4AuayfXZq50IO8wW8xrOsy3e7Us9pk3T/cHhyjhj/
4WWZHrOBpVZymIv/9XduS81QHL3jhqOGjrqyO1fZuOONqJv97F1607WTJodphoVabI3JojjZQTem
iEHPnZrkhC5ttKqlWHyoY2ctnLjeTyqCTIL2W6bACY9mTDK+Qc/XGS7yWFcFgYXp15jHea+YqIKn
pYF5ZFt3iktVnTCm8afKuElE9dx3eigYKPkqDnUfKWzhE9ND41oz52wnJ1DdJiDX6o9SnSF1L1jq
G+UZif/zunb7fMi+UdyCF01ToK9yfLRmpkq5ADdUzoA0KuL7uke79z6zkZapUD9zhfBqZWcp1W4Y
OCHwXwUCP/bspUdWIN1eNXrY88WhruS+8Oq3ldSnoSG91ywrHRzLFKBgOW1VD8NfX5MxE5CJAbY9
taeeTYvvuDw0uioO1Gz+KGxdhKtLUICOIzuZGF5Q5Ty0k33dKhnZzGkgZfFOyCHPcI9VVkN67gR7
MFPLu4IpUxQbP+qOf6FVLTAx5SMR46OcxMFlNTCv28hv/jm6hs10GLSkmlgUUpLM1fEN0R4xUmC7
Brs8lczc/VlfGUmnJS7vOd+B58yIS4F1TBNqRnU3XgncJYEBQVNf1d+tazDJrIrvkmmRlg7RMFdP
RX/oR75PBm+faz48eTaEBY3MkmmZH+2aV5MxL7JADAPQpviGWbwOFpdWQdiRTggvMJnvdayuVTLu
jQzlbuPdGV61Ql+ayX4hTKLLQQxWWbuPswX1dOw+xzPniW6HE3Amgv0l8HJgmAPFbwCo6U0Q5pUk
HCCt4PVNyaVUQlLW2RtEaeL80FrmJxUlKYrZ/gNo0I6DGTxWrI5B3lisVZ7nrkfMRFBMoQEyJr6a
vTA/EMyiTznwjHUFCUjiyZ2YxCdR2WSKwNZVzfoy98QzGeqMVV7yXwAM5DtevpSFQPduuElmO5yV
VQ3cup3Ctcl7H/F30FZ8T27rXVBM1vD26l3vJiiQdGByE6ZJj5yTTe08gRUAj9EyGmfbaF85SLOo
5x/DGZSjdrJG+JpavpB8RkQFUqOfadl7PvHeJZcQ9y+8xNt6IAJ9svM/BM8t7j3wZVqVHtiQkJFv
YfF33UNbe61fMLTx9T552a4YzSU/r0t1Qoacaz1ZJLcNjgrJR9WJeAAGpahwhxdnjKy4DbOGKD6V
xs232v6qapYIJ2c1/UQwqIcb3Y3KTkgtiwpdgTE3FrMvda8JkiX5Uoy8CTyqFoRqnk7yCllQpFbo
hQIJjtRaqJQ8UTnBfRYELrFylOFEhzLIdcXT1JofXcpwro/jxbcQimpDsc8rcnOY2dKOWO5PzCsb
E4BjptAI4uVuQoZf0IrAQSMu5YAkk8C9mXQf6gFueYsbqWkudk+Vj56YV9MpKWIDppJj7pinwmfJ
NFLLM+Kzci0wyeRUB+KxPfAazIqb18xmxAK2ViHOrb2obkvkAxUeiCKsY9MVsN5nPDSXsuAjEmp5
GbvmBFtYbCL7cKrkfdyTwA59FhsRuF34qeOWg6sZsDXtagobQn910oaCtu+nMJ16chOUK5hwErLn
TEa8jZxfWm8gHf96tpYKm62kopMpyubW5oa04xYqovYmB7JqONeJ8eGbKSYKptqbArjubJx4rwMD
1MCCbKctjQDounQkFk03zVT2u1ZqZ0IZE7LK5CvqzXa/ippGYbkaM7dilRBjpqjjHo3kng4KEERS
N/7ATeL37HAjFnTUaM2IF7/+9uQG8MjQS5KlTs6I3bhhvVjS97riTYK7gfYNuNZcqnebea1qdYqv
m2UbMlS+44J5LMsMMeUatp2aHSqXGDRAAs9K0rF6oVybtlOq4y+Jx42aufknnCsvmryOwmY84lz4
JKsPoPPckFkxNESoc5HwYEI9GpuPTace4sbcDySvjIRR4hFh+DeOLijD/IE2iQjJZEHrjUeKJJad
BEhIxtHJ9Pou8I76at4ZZX2xYx62MUUWxQ8qbTJ/NgJMlaFUEvLetmsCZq3AzThNB/THQjCWU1fn
1UO5CleJ7NfiXp00olx0ZrJLq8ljPf6KLhrIjZ+XJwVaS6iRlEEElwUTxLImMsS0a1WDJhmz8guM
4CME+R+Lkf5B5pI8ZAYJHzmieEVnWWIT/FJ5XEB9zz6xw4vHEvjRGBuFhr+8UFKcV2f8RE2qBMms
nfVJuarCRZZtj8fKeFRwdhB9zSOTheAP8hufIDVV4QyGJ0oSeGF8qKwbLnNrwLlmZodpxeMoBdmN
/z+w+TZ3U89TaG4JCuF+j+v+3NdJOJPPSFRRFv16xI4jF1jbrnyB7bqfyH9gZwv1vSCZzm5UuasT
FigQD1Ul58w3zVNVpffCI3K+0Cdif1wqne1EdxTygEaNS6xfoC1uzE8hOSLwzICyU8YTRhWf5E/Q
Rant3caiOJngmNUeHI5jHjR2xgBAXL9qPHlagK3/q4IZeaNN4umkHPHLmLW8GdXmydzWs9YyQYjs
3vKRjyLP+D0s46kgBMxvythlCF5veU7Dfa1otyv28ACkl7Ozm4YlBeC32eRHD3X8U+21R2T232Qy
UjjknLRu01/HmbraNu+3dLxU8POybIwDTyK502r6GyPlVYGjPclaOVkmaF6GZxdeEXYeGS8GcVqV
Vu5HBcnu0uqh5yq2P9rZC5lphAX2TbrXA2Vymzu3Ma4d31mYy6ELiqQ8gD4qH4dEf+4z2wxFZjqh
0zlHp6nVi9FrFQFwdbJv27Q+KpmWsnKQZE+688coW9YMTJN3ZYWBoSBHSSO5gC2luDYjsyulYtZr
kzuqaaDBSlOBvErIdp2L9+YuJ71wp9TgUkdqxl/DNbXgcd9tmAWWUtxmU79njnxPz7Z34YEhGSVi
q1XyS+I0d4V5TRlJ3fSAvOoM/5fJhhN8u0H6Mb0fqex3hdamSM5vhJ09rVqq80GkkFX1/EjLTMi6
7p6RZusBGSOdn839vQ4Nsorr9Mg3DcGQunlHQPvO0MZlP7ZqfzPGDAQX0Q+0SxzmgvLWFpGTFsfM
RQAdO5g5sRvpe8X2Cmqvhkj+qYwcs/jKAGSy1CQeHh743m6Hq8C3gtgSnsR8NzKNYbN+4Y7be7Aa
d1JM+4nISy3WLkRBaSFfwk8FVmSH+GHHYIW0LKHckAJ1EWZ9HRB5keGshBlOnqjziHmfSVVtTKB+
BSp4nHihqWPlNkpJueWMYUfaLkS4/qEneS81lp7SdeNBWtfVWG8by/gZZ9uY8FxLZjer1UHM9brL
QmUzp+UWxBJMNm4Trx9EoBrYzAbeurVRhIdt5BZ7Tyb109FBj+gnukxImu/vLQb20As90FQuwvXb
vuq+O7op8NC0drWIpS9To/fRjKVRu8wPpUzINEtPhgT2wTKBZD1EDlOx2HCCcg4tEegdRNFuMIqD
XF+l29vnGsh6QPYlU//GifTpjFLl0G2ALNUEVSM1nGDgzInuwoPXmgclt15tGmuUANoLILSD6S4f
a25T02lVE7oEFQZIV07DpP6cbIA1Rny0M/POrBNmASWLZMxkvSibXVX0t6kBBLCpHmJEu6FRph8F
6VSh2nm3HunBfmXSTmtSORkxkPBEuZCxKgNN5Qg1SdtExveq1nQeTsKntGY7TJqvwlwJJ+eXWp3h
FR/GGBoWbJO45V9zua/MYjRWsGm2UfoqFsD46SxNPa9qWH25M8CwUk/PREQdKz1/wFrIYmWeCU3V
DnGxRoY1AFHpj5PDIsXAlLjlaF5Wez4tXSx2Sac8LxZJjWkHk88C7e41+ldbsp0lV/k0ckAGoDWB
r7eRp0zWiWnVZl5bb/W2PmKWQapWAACs2Pqm8YMzZs9TduuQmurP3VPT6kOkubmGbOJ9SgxAXpWz
k80AJsFgwKAlz5MLyr7WuMEynCSDq/y02vJTUeQpzQgBmirYH1uV1K8UV1b6Q6u3q8eD7RM3+RMN
QVTZkwUntAtEStLdNNQ5XW+59/qY4GOi0X2XJZFvdJA957U/6iCWQgvOAlIDils9S5jW8kzIB+l3
TVZG2GLGUPfqZyCwT6bmPlitDh6y9+7Y+yIQMgcStGJaoq0sIzgrR9pzJGPjgcChp5yPhpjrgRrr
ZIz9mzWaxOJmNOxlm0t6KXtXSQLc4mT8aUEr9B2FEmftHAjMFYmd5D1QxcQ20M70ZdCs3bS1rN68
PlSd8xPbEBIAHTyXqrJXhCnJPbRXY/eMvmUwGb5l5tTutAWkTI8VEpLwrtemN4jd0+YYQx4BAg7f
Y1yUfqVTgFBnxhqhZsPPX/8HzpYmnFF/7bTSeSxmUpK11AWZbdKGpXHq0Srwd7VyWLP7LhmHCEH5
cczWIKOtB9abfeek8/t53j8oMe7P+QPyzxpxkDCikLfUIuRTK3T4erd8NaR7oxYjortHnuHnJuJK
tFphxTmXxWRa9ibBvJxCe2Vlh+uK6TQCPW0JIOxW48sEigHPonpzxtQXS3pbsHbnmAtZInd+VZVf
mneEzS2CcU5Pat78gd4+MNbxTmXQ4JdOc4s0YID8Q7FsZaw2Sy4rXSQxYoFXOXITKsCpQLlr5fLT
nJeoLhXmgqbz2JrVF8uevTFqz3gfen/p5FvuKB9tCsHbHo4uxA92yzgjMxJhAYIGrkouLS6aJ2+N
71tKd4lYgg4KgEnD+4Kdty9miU6LNE5fDzRaFEpaeUDJckHicG+2kHRsD3vOrO/79mzHK8i1lMa+
cbKLyYaoj+d4P1X0R4LAbaWMQ4ljh7sMPCqa+7TyiJEdGiidyzeyJZLTjTES1mATbFvc0C33kCIV
dlFeD52Z2UCvk92xwAY5zClbPwmzd9LEcU25Co1ZIsAblnOBPyvgKyFHcQvkRQDtBQ4U5N67lo1O
OlW9PDhryMM9DfqJNUErT06KhsfWE56V5oqWFgywx7yJx0TS94wk2oNwq0PdTQ9Jpj7ErssFurRH
ltT30tnGmP19vlEJvfwtb4cXLYVM0R8ad7706aiiP6YYHMx8i6+OHC4fs7Zu+7oSbMjJ6mWuFTim
9mPKJ8sXScE0bCk/Y6SRNTRg+Azz55CyqgZ6OQmTx+7wye6AHEiw5WTnfmJT3ffcxEFnZy47eIix
i20eJoueHOLCeYJuGXYoLhlpbOToNS8CR5YfJGcFNqDpAPPPT9R4GYwLarBNZzivZPupGT0/ePDO
N4vu3Jn5XmB8pIjMiUN01Le+9GBuqW4ghUVHEWM51WGvWda8q39p1RwX/qXdXI3mD5YNuPF0C4Zp
lXzmVWH5CB7uZ4L7Nnm2b9tY+hp7l+UrIcVw5ZMsJXPGsW4waki+QL7rFroAuUFwOyUnkz13d+SE
hs0ovBujsdWQYFHgq+167Lry3jPx9FLk+czyosZxz+jeffJSQU0rVogy5SF1+nfvc4mf+LDWfT+N
oRUPn8OjVqxMkBLOd0lI/ZoJ5IfY5jqBxKMDk+FbExGlONzvvL66xJqZBDiOTok0H1rrrq5e1Eru
ejTb5DUVSDoSl4dtG2KMQL6HFZR3hDqR5+/bUIgHg0iGCLHae7YiG69WRPIjMsFZ/6F3qh1Uojou
TgU4te4OztLVUYqMLS91Oxh663ZAXYvKyHtox/jUEofuI0R8GFGv+A2Sl72xZG8Fo7F9LAH09Kp6
zeu3OK4hpzFZIEXxnjXmedTFQgR8DOca8vHi1iOlZPyz6C0eDF5D49xBoR3U5FgTnWmciUMvKKBI
W02E855Jkiebynt2UTSdpponVr6oBz0Cc9IhtHSVnd3xir1GPctSer+SAnSrJyYKDormcTbADCjz
A2oX8GOiuLMzNfLm4hkNlvng8dKDNSk7JDbNnuloUFAS7U3AiiGgsZCUeRMLGXfZRI4Q+eNzGi25
BmIIpTHHXFox802s/J2sd/Moqi4EDb9nhaXeIgUnyzKFz1LMxUs6XHJCrnfKAKNVrC26L88m251w
eq41FBwsgZsQB8S3I9QzoEZq38b9hHs6v/ZVPvs2x3zkMnn0xxGoUUcc+S6HsBcwhzkDTmyPdZG8
l0ZuRTnNcqno60mfcRFKkwUxdnp/yOE3m4PWhAWJyreVqp4sZ1huqevdY+dsqszqB6ugg1U17ktL
noOmpsOB7LgsEIzl8ZO4nPCrkhxc0LQkVexBKssAU9KRRoK5QsKoNl8WXkCF4z1pifvsESSbqN02
hqycUEiUwjTRhl8gijgMs/GVIQo7dIZ1NtT+TrkTo4K2Rh2/sknqeIrcOFqre6cZ7sayTIMhh01U
d3F7ymh0aQRxWROswJUC/c+usk++RyabxVWNB2bFMLBhTOQhmaZO4CX6FxgbOZkL8j7spPhxGO+X
UW12kTTEDdtrh1BxdQnx325Ruvq5mG41nN5kznaRWFxQq/2Lnkh548xAoexBIkyDAUgJvZfkP/ht
Zzc7h2aBIN/HtStGn0i+mUmQQ53rbLETqb/247OKXeuG6+bbJlEYdy1bB+ZWLAzKgSmMtSsFk7jC
wjSMEfAE0itY8DIfvVR9xOZ6mMo0iWL0n0FJ9H27EEWdSOOxEta7xurrkBg/zJ6+OfXisNLLOEIP
NcLWG9l+ISrdej9Fq/8Y7P4tJ0mgirU+zDpxmhz5prv9S65a6LOzMuRR8jbDufU7aDwB0Rl1OPR1
G5mgPbiymMQ77DshVYPo5QHCvPQpHWjWNR7EPC6PcyUg+DbD4zSboJ0HcZ3tqsdhRYwulpkDpWY7
dwJZ+6jv8fHYk31mAcgiI1Z2q2F+xw6gZkbeJ5vbYceyRASDsH5OS/KMjW7wHfJ5E9IYyFKsQtTk
NZLcDjIcI+n0g2X6bi7Rm1TSAEXRM/tCzSCiocifYP5uK9eNJ5RXf6Ba+4rVTAnWXtEiJ6vObX07
YmUNFirCA/6wNCCBHxivZ/9one5lM2gEuqmSOUeqs0em/iLtZW/NCf5sLsfOfZ+tezSAAXneZZiW
6aE1+5d19dR9VmF61vTQmKcmIJ6TgsO0jnGpL3T8EnotNxxJlRXSVAq0ruf3JtM8aJjt7aS6XIC6
RokKqs51Zh50GX1swfk7YT1DHvPkZdO9WjSXTk2GXVHDFhDuqB5XScs2ZDaUYqO7iXujPJY4wuNV
eTT0WZAIEl+GvKqipKCiYg88xJ0SMr+4pKk77buc6oib43PjLT9WlFDYbF0yOhpl15fDzWyRKqJm
8ooffJO08hvK73qICRkHtSzdD9Hmo5+03NUtTJAQu9WHycQkMMs91/mMHRTRHQHwHOPsWgaqXoyk
17Wc13BRLISkbXmnz5m/uuO8M1TmqyTvvw1UAJhK9XuG8Du4CzzMGe/Dlthq0FlXd0mpzYxG46vM
DRHIjB9n5+sfiuhWP+ltN+RbYyqonfgeL3AtYSPi5bjFKQgMD/vEnjT8QKnnbYTOI3ZOqmKfLGzY
vLeC5GXCVrhDkTIWLzx4P0j/n2+EwRHo6tv+oLatI4ERUUoWA3cOp3fBKJaxkHoum/lFbRsEUgWl
gxDoG3WTfodSUJoECrbJrO4Br+yt/Ll2JvNtJLunV7XM72KdQIqueNdVdNBaMbPeyTvf8JLXptKe
PC+5l6k9hDqpHXk8MolsC/ChSbXXLPN56gCdO/q3540vjaPMfg+LdN2cxlrcZFE72N/weHrSgzwn
1ET1PpnCYgpQRE7JYjQdLAeYOQ8M4ESs3SI6T5ZznYmufoF231tuKDcB4xLHrFIhNhwIkau4QUDf
OD5GDzXS1m4rNEbEHrUMxFJfRpuQ8mVCDT+O8kkv0gqM4HTKyM0gmX26KayFmUM8+hlK1P2nSZG8
o33FAKVavqNOb8zm74Ysu7Hs2PbBJ5+JlzlihGRGgr0C528L46XtPqElMJB2yPEg4twhCTu/rAwE
+IHnjtRz6KViOVckk/D4YWy8tlckstbeZZgkFWL+tWVntxpbr4FxCkkt4C29HNxo92V3qx7OKgwz
QS+iOUKEXWqH3FZN0OmjEXS7fBoM4iPGDyvNHvpFlmE92EqUsfIuYl2cga3c9aRW7/WUFq/Vn4XH
PG+bt98lW/5Sv32slqoEdeJ94YZa/dJ+tqdx16ScY4DqrzB6lmOnVSDm7OLoyYchpQIXlSRdXbE5
X42EB+mwL53R3qUT3+EUk+UASYZSfPyuGsJC8hTIZ+EhxXUr8E8uS+uqD1YAtqTXZ0vYdQJCd89V
K4VKn2y318qwPpdhvuJuHYJ2qF7x9il+P5X3PJhFxBLrIgjn8FPHorYdeHI3tj4HvSzP4/boywnk
xi3w6aaTiCYzctPqQYMzwbyALqKpDBm2y47SjA1Pv/ipOgJTIDnWk+tjVzEwtJG4aAt0cIfBfKCu
GwGPwWIiSMzgPZoShlKZ2gp6XvOZvGVGAY4kvd567UcrBD2koafWWEEqJ0cxWSDcQqsh2T3u3i3T
+qKYApooRliryyttpzuWbkhKl8Ia0U2CCc6wVmr0p/HVLLH1dsK6x1dwUy4wVakwypZTcq05XMa0
6fbter/M85GwCzWQTvbmKi1Mb91fWwSaWlUch7QKEgRUzD1XAkUDzHo85geamNX8AdL3uan5hVN9
fcEtde/GsDvMwvzI2ngOR5V9XVOz2HToNLkoCOVv3qfMihJ3uNoJl3blgolf7f3cqTfLquyHER6u
YztvMRaG3mATUC+Vrxr6iXg/QeRUjdHC+0qnYecM7PWtnIf+uhGNPEmD2cANbTuHfDHFfIHMi/S+
oa6eO6TxbdW+qT3icAOFp7UwVK8U912N0a93y3tZTO88bNE3IOfIcnLkF2JP/bjIv8p4AOFQ7Wb8
NygK7itjfW9H/DzwWG7mmJkM/EKSoro76aGWo40zo1LpbudK5SmPYCMcFv50Q4ILU4AnYSuWrzSI
KwHUSsx+5LNYPV6X2KJqo0Rrc2QLbpbShbGIdHR1OmzCvwTvPrByspNaEzAY8aGehHHTZMsPNQGL
GAOMZUjeKuCX89OIRsAfW4vFbfk98pEctQpIp0CXSzXnnlsRMy2Ct+4TOsnkqsTWoxXpp53rqB4k
z4pqIAPLas8xzwBG50uUjP26a1dn4cJge5mq1QtggS7qYLDiYyh/2nYM9bQaIuyQZjRm7DP7iqfJ
yjw3YAPDJqwfvkzp3jhmu1Ac5Tfzmqy+4O98tZw1P6ZjR24RzINzkjlLmrrlsd1QXYlRe9RAg9op
j3Byk+ZBf2jQ+Ofs8aweCFOfP7DMsfxFle+kMu64qzQQAi3fPmgY4PSGZd71i3XUrWfMPleWQeMu
ScqVF+XiB2GCC2S+6QYx37j6fJuoAz6BM24kWFOsSyOgvqcFxYlPHgbhSuNCSlb1kY6MyAEg+Rhs
r0wIXyZqpvPk4bTg+7YmwS1dh/poPoiun5+G+Y8ljbuQWKaLvTACtyympiIu92wB7UOGVcuI83ew
KuNNqd0rrec8ScYQaZd+Yx7LQtKfglX1sJgZzzBmphunTBFq2PSG/C8e1bBMrMi0zNRXWsjeTMnJ
+CTBzRKcQRTb+vykqsWtZ4/32kSZKscCCojKJ2wdMvu1aPsxGCXTj4U6Pd4WWlLFMaTa1a7Fy4bP
YC72WixklNmQigBsEeaHw7NRc/Bc/WTt8RO5Bk40OtKXNCZjo+Gi8ZPGoQ4VBSugDnp1j9IBuAUk
YGPZd0N9Nsgx8t2h/elMOfXkYCR4ax2AZeRtkrh1Z9fyTh9GloEMefqWx34qy13X4rB0C8iH+pIc
q5650kgLojPI8bu02wG6eVYnqw/tanxtcyc7aYpOmOHMimDea728lSKJJtF+6okrjxisarQT04tQ
J4Q1kqbHcw6OXh+bsj8JkrZp9PrZHxsNiYxVvTpd8pDESDgNR41E7+KFR0/LJ82KvTK+lXa7NNfl
CW3vT0R+BgdD40b9PDGtb14qdiNYRLIfyzQj1ZhQnmjpswvKy9cEO7thRvade+X7OvAosrP4NU4Y
J9fqrW7NT5mTr3uo0wcF4J7vagu6EWkhuAIDAcXnkDU3eWzjmSQLb+HoiuP3VZqMrpsU3XK2FLss
SaJkcO6lpr8WeYbvpeBRI2JjJfpss5x4GVlRmKwQQDCBTjga4rZGNtQaVE2hqLjhgQV0vkMx49dN
QbwjUBhuE4vrUemeBDNuZq/brmB9LHRWDrowTwkePOQ14JpHlwRQtrahpys7s0/vdOxaoeGsRZBX
aDO0AbUbV7xwFfBeivNdCdSV2QaqWkZ1J5WGPhwJgd67NcFaqMhyECl7Hi+PlZG0jGGcwGl575Md
1lrbYaLkoh2tI22MEyF4fyuV5LG066tjFZQSk8bWtxgBEy4289DN8KmseOfT9mZIHOJXlwW6qzPu
KrU7sd1S7xh53qI0oT0RdVTayXD5ljitfRpFVAE1mQVi8R25NJHK9C9noR5KWIrmxHLJGBdUuw6X
O2NIVBNNjVuulOzsbIEiqDRporzxzWOZ7KfWibCtL1k64tYxfvT/Rdh5LEeObFv2X94cZg4NDHoS
gdCCEdTkBMZkktDSIRz4+l6onnRXP7tvknbrZlUmGQTcj9h7bUvtCCK4A2K8m1zdILVW+LaWDUk9
rN1i2BRuQfyQqZIgrzFBD3i5/Q7X3mD1FSlO4WtlS4PpI2Mbi6ktRoTfwpa7eipunYpflLRMNBNe
E5TNBZPrZk7MdacFojz1KFnW3tyKVaVAJmYeVzAR3Uh8ohMj2l8xR/GGzKsrpddOmwxOieW2cuf4
YhcD4008Xm3K5sh9t/1h0/ooUUfBnrWuj1MHRrz47Bs+zSyqvhKBhxm+30aK1GZdM916oUOvap+x
EyNW1YZTypx7dIdTa9fxNhZLbchpjOdeZ3s8MY8LycAOorh8qm1tO4altVYNdi5SvoYV0sKneRq/
pl7DnVihJAnr7lYX7T0xzLc+8nfFzKVidgNt6VBuPF1/mA3ySHNS1jvbuSlGPCvmjSsjXARBBFzj
Z4/XBgkH7COYsZj41hFrH8cYnZmd6Yjf7NFj8UL6E2o5QsNJFa8q8nVqhmL5mB8K5pEnxFt/3bHl
s4uVXA919NgWI2S2QfO3Wv7BIIstpbykpv2V5Wyy9EYvDx2bbj3J7FPulD9RXZ7oUr9Cr75UqR/o
KYWBwZXrOhT5XvLRxf5BNS/jOJ1cUbNntstdTqrhqi8qpG079BEW+7/uDR91tw4ZgeiFdp2F9eVS
aFvpTcSiO4m4+1Wch+tOld+9+Qf0VhJ4rYkgOsbU3A/6Ro0WTZ8gQ1anl/Z9zX3H4vdFTpysWrRE
MA6boRjpeNQBeMaOjtHaaPeppTGuxnpXzSR1ppn7MelusUN+GAWzZs5b2yBGKZftiivjK08pHz2B
jsJ1FHOau2NNzlF/cphbsjmndhx7uZWztbZbI3o2mqRHEuPfEparqyFjaJgaigcCaQep9i6ywq0C
RAt39DUrhj9aB9GAj/EESiHaVKF94xTDWWxarwAT9ANW9KNp0F+nUd8fSWPcOGbzlk9DuK/8+c3K
6w+jG3liI4n9lNeJpL9VLsNonfiQ54WlndN68Rh5kh7NWfZ0rJ0a9LxY1TdRmL9geBlWOJ1fdD/h
32vVtPbHu06U69xZzXOfMCVXfnFttS3oCf1UcvRWjfmCfsdfW2Rurgd81lB0jzAgswOysSeZ6gzL
LV5XRCnnhGnhyuomcdTmN+yCiyB6XRU3EcqcSLUqOTsTOb2+dPXAs5tNwnKnr6HSxT39NdG+11Sa
P00hfhSby1BH01yWTDH1g1Fs4gkxYeZ76Fajotg23YgJXJuRMTiLgiKsdloMEKLV+3tTpY9wRC9N
ny8RbUw/HLk1c/dGt/euhnSLst0/Eph3LMLqldk1i1stWle1U531rnkEV3NUMSOWuXkgNpDKJhxD
blbaPLSJfD4TgfX9DH52fos7Ogt/djZTsrYnumk0R83GrLJrRucNVzAMEGpeQLcwLyBJfKRt9/92
/U9d+O61TxOcw/5j48hzO+JhTcunKqeKz+aIE9vnJ1QCIx388DLYFrMz9qVDp6sdkNx70ycnLQTV
mk0W8WXDc9LwjAzAQbgED+QHuGA92h0FL9m4mduv3QQVblaaXx456AFKLurbmME9+EAPhmmAio8D
QjeZXvgpGZnARqS0H1I504wynJDM71aVNNRGgfpEBkRqo9cvL8jaBur/Giow5objZvvCRZ7SOGR6
TfUTE/hkav3DVCXLGFAcmC7h1PY0+9AbDDWi+IGRTHHKkzTbcliJnUi7vZV12mNc2cmTq6d7ItMF
ORF1sg8deiZW3htTM1w23kB87ZiPjHyi8hiF6jkem5c59/UzkWHsh+pyRMhgzCeyL+aTyl1oqWGI
UcQCH1vBkE2N/liV2nRKx/kX22FyaOti2A+j8Qe25XiicBtP2ODnjW8nXOwjujYiQaNAw7v2rJin
PrBhu/hpZi0iwY02WbeMa3Hb1NF0KhESnQrHfuvyrN2lRTWfY6siSQ69HkjbiomhGd9F/jH3GTJp
T2nsrOaAq9XfEkmK7x3qJupI6zpJnzGVNf91wrtvhZ+d0ZVHJ483dpvdI+HT2bTfHjFmKyFiRCwD
y4IixWhOzPR5jnUGrdkAIi4L4X6O+OrD/jC7ulq3E7tSkXWwKGxzPVngijWukE0V9cm58JhoUzQd
Yt26IVRwNyE/Bkat1XOqMQBlRG6BkAVTWj77ktOZj+GD9F6CAifFTlDVQUQQOTr48i0Wt5BmIyhI
PzkynAo0T5mLK+FL6ay2pkFfmADOlypQBqHHVSsyELlXEnEx0pR40MF+7FAmRmV31cUHiACadWG4
68HBY9ZWnDtDfWwyJm4CyfG6pctnmcDVSJY2wckE0loUuiQK2tyDfCuOh3i6nOJzERKPRMxkQHhd
AzRXrfF8PtnoSda2ZjyOegg+QoXZSScmZYXrIIJA3eFp98MzhzIdtU8hagyMOosawX7GThUeRcuU
iLVjq2hP+9R/8aWun1u77A75oO1Ir3K2hjW+jg2Zj4nBplpEcErxhyJ2cuhmjMJGWDrJBxPunSvz
JmizfGOUMzmCc6+2DviLtbSFyS4MdXqcRXxFIgHq/GEp1GYG9VNZMSfHjQ1FPJSHFkfSurYPzDaL
E0S682CS020vMzfL1M+6WTAFVcxGFoGXH6ab0na1jZzDYuuiZbnVIfvNBnVeqviKxh5SKDSXhlug
z6btlAz+WWbzUxIziDRAs0x853jKix3KmH2WxWyEQvUkxxhsYRmjsT4MBtWFHK0188PxYM3eKoIe
b7K/SyelBfaIPaU06js5tFy8PcnRGnQRAIzcfjNkc5CvR8sfX3CaMedxsmhbjC56C1ksoNZ+owkZ
0muk2xba2QadgLeOOLYYeUl7G7K8XvFJI4zKOCWV3DMGZsKjEORgF01RCQlKsR7A7JxoGyfvgnYy
dWZZPyEbpF2x7CKNpL/7aix4VCp+guWAtYxTiTsyCwaYyQfRxN923BSXOJ23XT+R52jQSiStlW7a
zj/M7HP3M9GLu6QCKd0DDZgNcoGzx5S9wJLpB2YjrZYjOz/ppcMcT0YUANaftBvgclhY24TBPARe
LTd2esfvsXYQBaNL+rRGm+HfPdN87CfZOdYiDj90jKHVPtK/UOBaRUB6LDpwy+QVM66hVe7mYryS
5a5t9fmBVrzatKVrIZzinBUHBq4ohqx6YQSIM5Okcz5adCpyzgLHb4+I1fXDrL5jknampuZMkbg6
Mjd7ygkwRJJtlmsroyCt50fDqhKQ4jpyP0gj0p5u7O83lpWg6RofYGpIqoPyaHv5TbozaxtjSDcG
4ZV4m2EPMYUdOZHgUFhS7cBQnzrlu2dYThH50Ix6SLL8VS2uhtBsFUwEvKDlLydmcvD4aFN0fbYL
vUoJNGLy1VS8Y6Vlvs5DffG9UNx2hst0NRqcV871Xdlr2dqZXII2MUhyjW7GBJ1jTK7mjgHQg6sN
bzkQzk01DMekca7t6L1aMVWg3iy6XAJm12CkcXErZGi0+xvClhdP96c9gwNnl7LtMYAxUvktskJu
cRAS1mgxwRjJiQiUnx9YoKPfrbxsO02LzbTfRx4T8cVKFGekA7v1P6SY8Bee3+9SQY85nSKC62iX
2oi6wqgJ8imlau/LHSyLDQot7VpVxvuMmB/w2LQnALPEI8qeiJ2+hbArfbAXeVFvEISsj80JvTWO
z7gOeKZ1qEHHbMxfcKGoc8G8vcqy5MU2c+bc0YNOUvrRsPy3jN2lMtW8jsqCysrRNOShKzBLOFE7
qMLDZHqYfH48QDQrWyIl9+f3VrIXaeGAInsxLHZX0wM24vAYmuaj0SXANLCfFpn7Lgbjx7cYt5gS
UasRFdrBNOGBhVbDQzQtuQYIqVomxh3rz6Hp7qbuj+e6Uvcug/3RCg/eMZrXm5GCkEcbePznnzw0
VGutn8318E9NVyH+7i3IyxPS411qajyjtfs+4dY7ZpiS7qQqAyqJxwlKM2/Z7COCrtwpPUca7QOZ
0UiZOt87guKJL2DQxnUPZcONkwdnGWka2Li/40WnKYaj7ufdtpa0PVIIhXSNAFacONZxyOz2gjnj
hQzuT+lR7TBQKnM07j+l6F7HvhB/I1IYVCOaR47+ZpmraRuoAiihdQS8cvlFb4Djh/m5b6IrhQip
6BoFn1n7L1bF5LGe+7O7/BIZ0SXJZHmqW3BdvZabR4BOCfYKFl1zXJ8SrzvVpHmsQi9jN6OeRqvD
8kQGAirdcodsUw8GO8nZqGneNmWmsy4LBHKVV4RklTIlbfOcectEcZHYHCrmxSqSV1G6pwqRq+78
rXyrvEh0+XlbMnhjXyV74+DKWF+Pla6x4kniDdFpP7Ob/qm87piVzdVlp3wD3IJSMYqCDodX4OnW
TktYrCYJK5j8GqMgsYlbI8h2UZqCVZ+mOAmquP5sJkQIDlASgQILNA5rBtWzfs/Q3iQMrK8zQRas
ncmobtioND13rec6+YsA07+y7FKjoGQblrZM3alsMuqtOb71jVdTj9bvlWOkJ2ZG4bazjfpR2hD/
dK3rv9K03Ottk1ydyX5TF3KSL+5SPuoveN2eZt/Y+gOzTQeWpZrc144I88Cr+xtCqn2qWU8GzHPm
uZQUc1O/dNK6x0aMoCdWu7Yp93XJdWir9eibJ1Q02iqO0D5UObkprerX81x8kjJx4h4ckXKarzEz
vnUtzHEflbIIaCRYzM+IGoxNaxQIYth31VO3Q8xG88CHyTERhOZVhsi++IpXvkIganIs2NelW0h4
9NbEiB7RR7HMNMQhjfMldJyUW2WYKF8xb2uVd2oILMmyp8rQ+fwpOcueoYIyikfHQ2g10gr7tfme
pAmgothFzDNcTc35VWiWTV6IDI3fviRRI7Sj5U2LQAmDMV4BNDorQBurdCgf5pEYSW8Y6ls9Zdk6
HdLvoeUJWGMwag4styMfMsfIIl3DWx31SzBvUX+YGRoIOZjhKlzq7n5ikSfZbaMs0a5NIp0DK+Y8
7wWeLiRQ0vGpuCs6jMplNtK+SoTx71qZ1RCT6vZosC302vxaGzpCl8nSIMWxSsytO0QKD/EWIslC
t85j7RwRwNmnqWi/YerYATUvmizOyDCKOwY8KMXn+V6lHvsUFztMwSO3yQXhDDbic8Jd043Q2YzL
8caP9cGBIRiyGz+z4ANAa/h7aak7KPhx01IS0Hwq7WRmuocH9yOuzO+x56TuWimu+tCyIZ8oOOgh
Ltxp88MJuZ8KbM167y311UTLdiXUiqeUfd5Z65gjVt4HVZ73lfI/APMBTQvLYhdzZp+xv5BTPDo+
8iX7NPK+BIgSX2IXuXTuDbQz0Zk1C29ROKLLrqN1Z5R+IEaxr63JpUcx16mHb9rvhY++RXT3CVTL
dmYfQx1Uq9M0SZ5L5yvBqMi76OkveJiw4DAhsQUKMxgTq8ky83uEGz+QHhuFeRS7UIAlRUmw6tuK
jAnHCdoCrXxjdIqrE3WOTJCbhS6drEluz67Twi+6vKHhEps38eDFV7Af+iaSLEb9ub9TmDKVsEfq
Sia8NZdPWIf9MSQVmMMCLoIr9ZNXxX7Qx+nNTWrmmiDqOnPunpwCap+bXKueuBUBM+kxc93zUHTT
WuiAOccZwbgxw41TM86+2Rp1xu8UEkk8phdutFNemBUvAu0rZ4/GDhRzufItCIRFKE8iGs1VPWtj
kM2VeYphwzP3aPpHJ7XPOsXPKqGpfXFmR1zsXPw4qPSPxC2lGyvXPmzalGtK7YqzeaSPaKejZbcc
UX0QOsyQjbBlczLvraiJjqyxyXAoi5BFIeNuUYTDxSPc52L5DbZ5AqT2dWilD7JpEFnFu7jCtspO
vz+2brclQyY8qokjB9OGF0ClQlqjZ+G6q0vSkAgjRn2O5Aj+WH4V9Yde9uaZjX1zHDEC+X0+nG2C
ec7dnJ/SyL9rwPnOri7vDRJ3wnl16oMIB1oS72gGuHKoQeMyzD9aT/C2FO1DDdtVs7osyMnDWLsA
GM+dnn0orHDErMRiY5LvjiKbYJ5oiLJAoGxVbjgfO4vKKKzcE0o+wnUqKztkP8x9Y9SozftELvCT
diEFVD9KLM20neg0MIMiUmr93xb/8gM5RhHlL1L6IvtAuv1l5WZ+VtPESMogamLWxxuxKSoYydnY
mU3H7htyoR5lWJgibu9pKuhDkiiIZd5u5cQCnu3hdBSOOJGuhUgV7z+do/JPpomTSDOqgaKDYwgu
k782+rpb6Uaf7q2eA1Ym2bWZeCIyV9tGaAmRduqXatEJh4Xb7ox+wsJmvWoZC528Sfa+MR7jos9P
YSc/ug6WiIJDWLF+uWi+vncmAxuWfBmNiVCwZYzmFtnZVurTboaNaxpoWWtwm2GI245ucMVoVaCl
r29z+4cqlHHuhPArdlChQtX0OzhKXeeg1q/Hd2TUtMNN+tQM5aNeQJKsjZQNI+sTP8MOkMRcDRad
zRTdq46btNFH+8SwYDXgIv8chfXbO7azbZuROoFyargCz2d6OfYn1Cgfpusc2IQRPs+HFxfT1pIs
xg1YwOvRxbgqo9/Yyfe4fbjLAB94ko6aHcdHXTvPUIOuXZoFC3BxNaBAY1xLpkHWUrL0svkLajSC
vVj9ZTCYaYyY7GzKV8Jtz0gLynWWBJaFvtKAlL5x9GrRA1OxpT4XbQLkfu2ZPCF5Sd2ANC2X6EB0
dl+iG66y819i36u3DSJkQuiR1hE2s8pd4AEecaZj3fDsGPGtQaEKGDNdpfg4Ztt6MOz5Y8CiF5nJ
r1Wb97EbV3XrfMY54gt/cp8dzCo++Z4kLOJZT/7McfjVtuwU2WzVq5b8kKiTf3Tr4of9QwoieVX6
/K6sxz+zWd3jufpcsBday+xKFuewHfhs2NavuqY7zH7HhN854Lx996YUqqLhZmheQmjx6IGyfDX0
mQxiNIIry5nutDOePZx5Pw9ChBXb68BuWSnZ+U/ZZfnirudUQp2OTDcokulsNSH0Zl2zVilpovjX
HcYrY/fujSM0PJ4aY0Z7rvpVP7bPHhuaGTUkWTEeGp7kiPlln+HQYmTkso1BFd303YZerCM8S6N9
rWaFIgYqZs19ESZgFBrGEBqS2JjWoGQnFESG461NvA4DFdANiiFkXNydPUZyOKOoEzBmrjTf3lYi
zwPa/UD3n9yKoJnWZhkrM2vBDHhP7lEVh6mxeNx0LGGlfYctcfVs2JpKMJWryfndQHzQoxEnuBM9
6y0A3rCt+Ru8ozFrD56xiDih0Ah6VMA9nxYrfnwj88zK22S74SMQ4XqLaOu6XZE8Qoo5W5qrH9o5
jSm4e2Ple2N871p/PSTQBZrSmdCXdTl9sGEDMqteQKQUN0ZJALaXi5NekC3KlSnWTZMmqoi418i9
m5stwIzfVjDch/vxaKQNFZmrUaSmX86ApsCoxVIVwMIsBkVkM6OWVuxpS+elDfVOkMeR8/OUzHFE
MJczds/lOO+JcblTU772vDQRGlNoBaRmxqWV7+nssrWcVBdETKXoCtOauSqsgxbN6cUaFb4rEViU
qryFYg8RCIZrwXLCC3v1Tvu3huLTf1mReW/iel0UmX+wjY7vSxXHzn1q2MEeZ7MGXpxlfN0uQrmN
G6F4xH+gQXs1DVxi0AxqZols2vdpEXkX0auzmRLQ9NPIbOF54hU0mQXY/oOhIB/Bu4fL0Ro3F6GS
1WGCjiv3pdHwgniut5ks66VXKIi6Ie6PxPTJG8u726hN47rGlxN0ZfeoecmuM8V2gXpu5ouymb5M
6hYf+VltBR4NIP7mxjWwEA8H2+yepJqfLWZxAcKtb6Jp87XevJCKxoacYEtrzJ+UTNGC1fZm5iZH
fKM9c55VbHSiVxO0NTJggd4d9HVQ9HjdumrlCu3Xr2n2mBR89aI4xVj+krK5pc1wcJv5G7bqzkQx
Cmks+xV1cY2w8uxki71caPgg2Zc1vXfqWNBeXCd68Jgp73u9unpNG19L9NtxAp2kD12KUGZGJ/2D
hS61vxrM7QAq9pJl5UYarIFi2/IYnvMFz63TndWwd7PuQYO285J3abqbStaEScZ/nMaLY9SBWcB5
Q6GC+hOygggfUtjLDV3Gro/4qBEcvcNsz2AlGyuMD/5xBnu4B51y9jXRHr28SA6lYvhkNf7FZbcb
0rfRNXniZNt0H25tPE25EAfGiF9N3JIA5RebSFno9FA1q268DFH+rFchvjxbIRaozPps5cV8VFaT
Ltu3v2lU0nqycoNe8KfOHDZhlr1L28bgvVm2dCjqBqcK4oYOXRejOjco2owKYZA0+SnF/bjmdGcs
2vvZI9/qVoRL0YZn8dC04wNz4urZAh5g+0n6kA6PwnPCoysLnknSs1gt5vbJ7+Zq65kRkrG82jhT
XLzqofEtWqLuwqh+sVHomZ4/8ZYiHmkyG/8WySPPFKcbL3mwy6j4FFBWAi+2i0Otiq1Ks3y5m8Ux
b/MZAnZ0q02RHNMo1s/zNB1nqPIcWcreJTZt3oSf9YzId2AR/0BwwYls0HemDMM+6qA713nFp+fT
kwzTzNGKIm7BUVLTw3le4Udh5oDegvHQpKtfMxWHPsyZ8QgOT3RMZ132m6LAHtgbkAY1WM7LEhNy
SA6hoyN2mbfUaDaumlejaMFjxF605wtG79RSOYi8gE2cgnafrHavoJt9zlZC9sSMQ9Sd8d2501l1
5h4I2jcSCfVau+m9aZ1vZpLT3s/zt4i10DoylmQHqd8Vh/XJ9LVfZXVfZeuqi1JS30az/UQ3jyjJ
KPKrisWPa9GddEbFemvwTaT7YnE84/mGAEwTrhcBmPUAe5z3PLkEqFhOvdOb2OIyGZKLX7iv2mDH
12i6qkVio9fOA/0ft1xaKfQEeXrlstnnY5XvulpAm1vqYzA9I3LCAqGZ0ByQDQzsRWae5r5NTn3e
nPpmsG6Cp33jQvneeJ2LUTzJzwNxJ//nl5IegN24Nq7IG8o26Ke+W8T5bwT42QE5jyfstTakTtz2
HRKYzVBU+RNRhimy2VPX9BM8veesyOIbQbYxnH7ej2Y6Ozyje0xc8aYPQ+4Jou2e/Y7lL5CiJGhN
ysY6kyjEw7K7ZBLbbuV0WzW2fw1yDo9tcrW1EFtVI3/ismsx3TCowZdjYqkKcoazfQuMnXXdc2kt
WyNlHts2mzGAzGoL16W7Zl301fDIe+R+mpaJFBuYQ19l+lr3wheZpptc4hiQJjIIppeI2noOR9/c
jVJ7A3+UpOJD+IQiNN38gaztG59lOTLcMTvhbwdbIkWhvizIT8jGuNvKOExXq64c8D33bb4RBq+D
mAMEXvoPIpllJ3Digl+Uv+b0UwymezKTKOSzcdptDocC77453Pw0lQeBKc6KRXvOY++umZK2qo+d
Xca4gdmzvBlox3ZF6j+GGojhKTLelhea0bV67aWDbNKTu9En6c92i2Y3DlTHRPPFIvxwvOg++9gy
c7ZyG1+vYT3oeXKxOPAKfNF9rHlnQofQ9IkcpT2EltgrmGgAuvANpW8IJqzPJSYfyAbFWkW4xZ1U
XtSML0/q6bco2QtKeKe8tic0U97JNxHjjqK+6RWy3LiAA+tgOzKRYzLThpTTlxEGTA2QLNvJs4Ya
kxF4/m0b2ZNPA1C28P46KwtsHQcjZfSLClWy08Lme6i97KDzY4TzKAHe62R8OA5bzM47Srb21Ng9
Ob1mZ68TadoHLzua2l4f73HySE01BXxHqLpC1z4ZmnPu6ZRxGn0Z8a9s5ie9bW8xM9paX775kl9i
6W8RQVrYWaBWfzoSubaHqOMlEAwN+iLSDigu+0OFYtrdUKWFNytF8AbUdNcUDNGSBJODQA7QTYax
K52/UYy6KZ7fKkwsG09IicNTnMhBcnbSxQYQMz+pe/uMsSG8cW8WjckeqUDH3cX5OTFKBjjPErIa
o8T06s723nXpHGIHBP3Y3ZpoQVlNC4ziq2rZSXSLUj5BexzNDdLukJdcN5qbNzKhBkEw4lbk9ivr
TRiTQlTWz1bN7xBBQ+Ko/c5ymZKjtKHgZ79pjL4M8Qd5iMa2r0YKMMU3MaSDz1luEGtoBJNDxdng
TuNMZi8QJcwRH9zSQXQTw6EyMuB7/Fk7EcHDRhi2r/XHaWaj0CiPBk/Yfx7Fphd8KdkMFYS5MNAs
YkpQWngsQyP+UJFlO9kQslyzzwlHwCfthMiZ+I1TnftfgweCR+nRu5zxHY0tD23TuO+FjrsxVGIN
4+W7Skw0n/OJrCcQWG4PEAnFX6pNxFb0mFQJfX1CgrTxm/4vvDFW7x5cCVAUjsxHNtv4MKc2/K0i
99bq+TM7F9RNxWczmmS+uhAhep1y26L5ymN3PwBuWM/slyhZgpwZFiC/5NeQLPldsqd8bMMlhsLO
k3/SmpoL3hb8XR+rndMxK7TuXUg/G5asWCLBxjnhFq9dOpea86jtAMAp4kgar1gxEmBCOjl/ZaGe
7Gqi+aSpntpmBXVIQ2xbvY2k3RNknRFQHMdfFIm94rdZBD9EmuZuRYwcWBmcXjic1sM0IbDIX2dj
areqLXZMEbOtXdBnlFCgVtIYIP01dDIdQcudgYXARRsasqFZAm34VibSFfz4XEWI6iLo/PTfw7ZI
htcB+K1OavGGjXs+xenBZ87lyM8oJfrLgFaAqrm+DfPyn0zQkG2qbnyVVK1k0GOv6QUiAmtr0cxE
IPE77ta1zth46LWfuE/POtBXoMWjUfzyzpwx5wM0KyG6UH/8D5FX/xAvq3yKqvLw93/918K/JVOJ
cQTjZsPCCfavuLQY/1Ndx423G0JTbUJfAnQDtDfo0Tdv+Xry2cwgVkK1twCwpEjOYydvpem8Q7f4
uyiV145CAk1I8dGl/kbGvjPqZ9M1LnOR10eswRd0EMl6rv5U8fjBVfmYZQN07KK6i67bQEOhSETK
wM3i196fQT/B5pT/A8ZYN/9/bjTfqOcYAio2aU7ev0C/M2eml/jK21FpLwwzcId1hA9xshHrIAdA
qPc+tNLZeUaB0WyoBUINDPRaZcMMGHi2W/sS9XLPpoiN5wJC9jnBTOZgNHTlvSpZj5ghm3OYbIwY
jcCZ6z/oKvK6ArzC1Cr1jl2Ew7Zlnq9nbckRVJ3MyjnmHS9N2zzlNZIPtdBIpJPdBzP/AKHzruXj
w6hpy2PE+IRNIF6I8HXmj1yxqD0lCdaQaUSwl8XN3g+1JZd2bHfope3mgWrjaFU7QwBX7E37kYxu
/vLYPGqkvNEXLicMBwYK2BMKRPycWsreo+P/ncw91d4Zpq5AFBP5PLKs873k9Z8Xp7YBMYItIrnS
e8O4AG9oGxGWdLAg34K0CVrNORSuo1Zuin5B5t1T3pkHhJ4ug098K6C0HDN+k053ndPsF3DOb9mk
5ATjIEx5fc1CktPjTgcRsahotB0sMvgUDk+ikeYPuT9tpZN+dvWyhsVD1Sw7z3FQexaa/optOvMP
w3hxdYAA+bPlB7Dj8NIMALsaDZOCGu5jIt7g46GgZBTCuSa+lWzqjVc4VDeGdYwFf6PJd5zq2/9M
v/0HZv2vt863hA+vnzmTyTbxv/4f9m5RSosH0oK964WrYqauqBlywgkRTElQuWP2cyBlFH8r2YY7
TKrYwrjSPXTZOCKbi6f6v7NbGEHrMkVePKChq33SAuFrzn+l3kpMZc4b3msQKA7GDT/ZOy3aDYOI
nSAGCVRgfGWLzJ9Q4ZHVFuSByvktu/kthTltiNM6YaKY96JlQ4FfezFJVa9OGvGXczkoO3x3Vf8c
LlaUGoTwmhUR1wSUTVAtfBtk6ooFrhbWaMTdqlg+2INvA9e2mLcafKdeAXNocnSAKRSm//kTtv+b
1923ddIQPH4FM7ygt/8vRntSEmYCFMLftfI9HpI3vT7mWneaHJZtaczoR9edAZFLfoBtCFrX6gMt
i1j265OgeLQ+RkkT7A4l8scs6IYB9F4cffs2Q51eY8NZpTAc6vqVnR5jNLV3k+E7SnhD8y9bwhDV
o4vZWntodcdadm9lwZPr6+6bZ4z70eGDwRiMRQwsgC1C1C35+Z+7k6Ifw4ibB0xRDny133mN2K1J
P5OS6shL2pK76Oc/f1hL6MS/acygchyPg3EJGvX/9ThGRqw5ulP4O2VUn5OZfuvICgHVvn4quZQU
LI1hg+efhHD9epZijQ0SGNjsJiQRIBD28D+lTP43nGbftwyxHNa68PV/fUF1ysvBzMffuQjBWN4k
X17+lGcQo6wxIH3sWArtYx4AeBIFdSjDY1+3T8RJUGYZiPjQz9Pd83pMpvkN5NRIY6YANX6Z3thk
ileADddnUtRHa4FyWgZU09Cz303oHUKD2g+6/2/2kyYj5Vg+vBVEe1bZiM+O+y7opa/zyMOEmopn
gyyrfdZg6l8MdLlxgYExBj5AxdVAfDvYjO5xjNz2PpO5NxYAPAlbd7aj2a61v/+bvfPakRvbsu2v
NM47C+SmB7ob6DAM7yMjzQuRSkn03vPrezCrGlelOq265+0+XKAQSGXJRDLIvddea84xUwtzFsTZ
55EEuQM6QVmZhN9eTGmTkI6qxqskjffTQqcW3G+tFrx6PWc/UyHhgOgvec4nA33urcv1m5+PL7++
MbRpU/xxnTJlZls6ukMwtfAi1Z/CFtBljhDgWacy3uWC9EWyKcDb9rTHajPa59FVK+JLEAQfEGA3
g5x+CV0q+pgQBo30nHk/4ZUZeqQzPMAzIXEKCCHABgM3OMtx0ICHRrmgdhYyd0tfVLU2TEkGS3Xg
JNIOT61BOU3kxUcS4/6UiuzS0yJYwFVdon+z5kbgnarp4YTZxIXIrd/XkX8pdeb+T/Nk/hQ5cwj+
b4JpVt+y43vyrfo5veb/wWgaYhimcIn/PZpm/04l//61+/Yt/zGa5o8/93s0jan+xtNr6LpQoE5M
zPX/iaYxld9MwsjQepmKbQrmbP/4tzQra/8//qGI3zQqUhIn0MkiCbG456qsmf6X9ZsgMYcoCl2h
CLVM/V+JpvmMC/3x3ibueFr0BG/C0BWiJX7aIWBw92HhekuyAqEwmUG1IzmR1WCEt5c16kZyJQnt
XxXOddfKcFNinMpp9s+LREsd36Q8HnPguv7UfqzoAmwiMk8VUU5THr5vd7Z9UGBH/g07X5ueuj+/
c0MzCclQLE3TLNJw//zO8Tr4wKWQE4ANwPUXX7LuvXIb+dhZ5rOEWn3OHNICKuVby1BPsObjDJjH
g9thVoVxPNaQPRTN35kmNWtiuVu5T6gVhzzblGWzcqFpr4zc52gJjPoGe3NyVTtegWZE8rLmdRot
z1KCH1r9CXFWiiBNP0gSHXslhx4WZOgIDMS5e51B4NgNbF6QSYzauExxm0ReSt7+h5vv/PsP/2PI
z2cu/E/XBGAYnDxZJWcIW8yfr0kvhRCNTeAgcc4cLFYUH+OzdxoVYNB0H1CLStt0QM84kFh0kkKN
Bhk5mjaCLyPNZo0v2zdPc181H8jA6GeyUyOjPOKfQARTZdu261JHb7FtEBiyqEBQun31UlopVVsQ
P7RgghYxyvn1j6X8pYxhVyYQhaQmslcMU58CYX4oY1rTbiCCdf5SVu95ZwUbfwCi0SHP2oz6FO2G
fa2VZXOnjHG+pwAHADs01t+khCt/2Y81U1FUgXVVJvjGkn86JZLXEnW1rGNR0L0PNct4aOyE+LlI
3GFo9p4ePKK+0ze+KNZd6t5bH24rWXeHbNKs/vqafCY9//hRm/hmVVU3ZKo7wySC+8/XxHR1Ywwx
kvHgNQdRpipRvMBCLWvRGcwzerszwTyMG7oLAw5x/Pft17Gv3FPf0C7XQbw6g+UPc7Z+gJJZV6x0
u+xQ22DLsHL54ftlx/DLfAXNKzllXnxzNcunExfjRKrH6hRTImqGysYWqk+gi5nBosUdQixF//qP
auPeIV6ZJCaKs5/qoEHCnohuhB+1RKBu+H59aigris7F3ZVDZqnNL2iKlBWxCl80/4Sn5ZinNCbD
EJlJLtv71LMzx0wnwJYSeduwrKtFYbdEV1oGoiNtYMjd4CGhwRHukO/TsBuscJOHMUqAzPwCOUHe
FhAIcjOhtQrLpofGx3FDzm6//mHFX4oNg2qOp5fgKcXUCBD48+faln3fUj3Zi5zu414BmEQKZD3H
1mdeNSKnWJArJ3KNe+tekJK9CTcMVrKUqHOlHoMNzTOQ0HHyNTHhTeJMEXPdaJMZw+83UWJE+vXb
/Yx//vNtaCqmrjGItBVetZ9uwyQYC6v0Ym/JQQEAmxEr+/oMZVwm850UG+wD1sqgi3zsPdPdqyos
Yghfe0THKakjACPVLtQXnSwtxqSu19gDG0bpzt+8y58XEAgZbBOTmJD9V9F/3uWaom99ckGlBYD7
TxzvF/queETwyJzoo64q1dzKJSkicZ5uGwiUbHZMun/9Lv7JI2taZDcJ2UR8p4ifk9UlTXZNjo4m
osLa2g2qhPE/J+qxV62B6UWtwwUyu71IymYRwXbs0sHdjjlS1kEM8iN3Z7IORAFIZ/MizPA5pjss
2mwrpOq91slK6DuSE8pWN94YuW6Yq3cr2sC0Odx4QRO/etaIBZpl7lPMmO81bhE/9eDv6XhK8d9s
z8q0/f50Y1gGQMzPMkXWjZ+25xo8VRSXBrK/sPuuoPZbxU094QxRVqjJCEo4NJVtW99IJ5Wv6dih
CRw8ZZknTC/R7xKHRz/i15+A+MubMhGAmBr9PqEKocoUdz9uJJ0SZLaJ+oHL26LRW36um6WUHEYF
B0PYcYr3eniImq9pVz+XblAclr60Z9Tj7mRoBhHezpkUVxWyvVYlrKTakJ8NQtTs96y0ObkaiT4X
ddtcR+j5v377yvTs/+maWmSgshNO6wPn1J9vY/gaamVoGiO6lgauZsvSrrFp1NodTAgS4bYiIYO1
LmS0jsLq135d0ddGbSVSaVz++s38pXI0WTsM2ZBx81JuaPa0W/6wKZeaS39aYIFPmT0BBvw6kAqx
Rya81m2329lRk5+SUBhrHUUZLmfNWxtZCvRVq+gkV6r0ULJMWQeyv4hpN8/IsVUOHS45DQzh2oOX
uGSh/P0S/v+TzH3Iv/3HP96/JsD0goq+7Uf944lEKBpF0/9+kPmvqnpP/voH/gjXNH6TqXtsi4/Z
MDgTcUj4I1zT/o0KXBe2YfAwkR7HA/XHCUaYv9mUarbNKmDyyE0LxB8nGKH9ppCoyP9h66CEoN77
z3/nJOl9y/4ocquffv1j0ftT897iNle5DSl7OQrwT8o/lQdwPDwNFmy1qdXvYksLfXYodGlldjRJ
zX5T4cpgwCiwMelGtOlhrvVb6aa8NA/7JbuW5+FooEYwig/g7SufVmT2UF+6x/AorgoTYn1fXcCA
Y7oESl4QKbX74UL/s6J9en//56n+4/3T37G5yKjYf97xPZuky9hK6o3HSiLd1BebwOERYAD60wFJ
CDE0Z6SqtuEkD3qPPlayB7AB2MfM7BcJBzVr2w47mAB9JDlWR0FU9Ga1+NffJp1anY+bxQeM87S2
/vC8i6QiS7gI0o1uucna3wy5cfBG5aRIYbTO2HW2i9R/Ul1N3Wm23S93pu5BWgmeDzpGXPhB0SWz
w4cGc2qOBKbD7G1pS5nzFm1rj1OZUevNYqhCH58vbKJfv337z6GRn1eZSlmdDtMqjX7zp6XfI3Qi
1LGiboSng8FqkWKF+wj7C+oCTmXqMEfnax2kJLUOLpHkCa6G7eevPr8vVGkTAFDdB57xnYiw+H2Q
8CZzroSsJJEbkkj6lcNidSTcfBdoETF/KX2dLq7Nnd4Kc/f5FeIVc6fJ0rrJg46DQq7v3WrU959f
NUmksP+gphyzdudiQUUjZcSOpejzrs1cNuv0ubIFCAWYJ0lwWgRl9YZCdZ4R6H2T2wGJ67zHArk1
0XvFlVWu5UEihioPn6o1ugmx1Tdt8i6XyNbko3bIcxCKo5Gmx9Lc4EshIpF0LQbsdgSSMhResYrL
HuIdQysHZ3I60NHzQrg2aDuYZUThMikRHZMmRahbJ4WgPHv32BiiQVoQmdD56A/I+CFd2UsWtYrM
6KIWNsoABAbjve1daY1tAHuQTebOfFj9+lP/6UDMp85hGO0DsZ0K960+rU8/3rSepHl1mXFiZIyE
OlOeyeCYwgJzp/IdrSQKgUVmt2/DEBXHTtoP7viN8BzRBuvWrANHu4gY1rCeC/Ytub0pqYYIu0Fn
EeYRwoKOpAoG4c3JC9+80UqPSthg4CQhGvBX9Dfbv/jLLczpkzOQzqLKykqx/ecfxih8puZe42/E
waQWMXyYchzlpLGbxwpMBSjfiyIUxcZowMflrORE30CODlU/2/tqfA4ajOvPrYCq2x/LS/sUvg1f
zFfpLq5/c90ZoP5lVaPUpUUFaJOWhPrZbf9huch8Ew8AGte1YvnFObr29C+37C+ew2MRHAysVmO/
oCuGVLcZ2/VQdJgTEgX5QmQ9NXwSCIrkVy8uIUKMktj1uTqFVcjBps5P9SiSI4R/hhTcwUGnx4++
U/1FXW/qlOMcQyTVabyyJ+U83PVU0pt41KEXlV2887nf9rrbH5WEilTOifAJUSSucPySjdH5AGzI
1QBYGHdzK62Lu1L0mzGrFQeTNIhvOFPPyahtKpyvwSgm760S7/NJl/X5FRLQdilEjPauixp2JOFI
Kto6vTXjj7671EYHihZjFDLLeVWnYpLAYDWqMAD05sJXdcp1laz2mDYV6/lwBg8207USsjkT2TnU
sSyXoSTnxSMjBHDdKQj79MBp0NPM4vMAkbEJvQj0HqEued5+YSK1HHETR+kxxoS1bND3zxS9vNP3
djCDlAvTILS0q2e53n6RAX05WmG+msLcVEA28WM1+TK34mZRw3SbS5E6tyL7Azieu8rA8PRkrNDu
A1rrW9aVrtokM92ZdXjGet4upKK7GioxAUI6FxDFusLglk3LQ5QzAkKqu/b1MZ1l2YB9raKoZdWa
RXL7rmDAHzyeJHRWJ4wp2HQ8sUzTywDbpJiEtYx8MdKH0iGMxTNJxxPHUSZpcmwzJ0OF1eENbKzQ
2yW4quzGdxBLo+VIYijiK0lhm4TcsMx09WuNQAb586oLq70UNhmPsTQwRZYSZ+DzPaZ1t+mzmiDJ
2P2IpPbFLsyzi+Le1jCiIBeA+Tkm2p5MIX1m0TcDN2hri6QmNawo63lXVS8jCI1Q8r8BGwQkQC0A
2a89alaP+cxCO6+0DGVFjw5NSRFfjBYsLIDXgii9FZvoaxHQVrXHiqULjwgnjwvH2K8kIDgJrsB6
IFdLx84PODqIK1aIliAEX4WKMI0lAuzV1YakTwFijhv+a5rm2tJ0bW/Z59q9R3BhqOUu1YqNrUlM
Y+ITwZUOQOFlJfnhjIzBE5jRlRwRPzc4rXIm95pwBh/xpNSgSO6Hfd7DPI75G1SZQA8GO0tOvMo8
KIgTJV0C/4uE0Twb0RDlm4iBodRWb7bnHXuyPzzY+rNUl3CU+riMWwyWVrLlStC6jQoGQcZXlzgA
GiflLHlKM/ObaTSvAHpLRrO5ByoWWGoY0ATRXGTvXrkG9gzpYrSg9edECAz4x2x70+LqWWQWQvgq
0RDK1PLEJsMNZiLPQWMEarCw8agPckW7Vr27Pqa7yieeMVQ7RjZWLO0i2koLo49Kx214Ur2M3ytc
UhIAxWGNEeqtmjrB/APtrJQLZYUQZjdWCdFRjKFnUqL1WOcja96Cv8AZWj4ppPmtMqn+sNEHrYNA
BYGV4SeoUAkwaCNGPQmSnawMyGRUKVmFiKcKufRmEzZjI0MPr/I0OUa+pRBIoSIsZ9wERharKMr/
cFgzoUQNkfpb9OFOZsp3vJ/P9FZRzRGwnJJqpkeYz4qBzofWaxc8bPUiQgRHhFP6VSJ+IJ02NdxS
/owbddzSl7xZvnVmJAxbkxXLaeNLp+MkadvoVbhvwG2OigTAqoputY80gc5INyuldyz1AA1Kxs46
Ys8iDb90uIPiKXDSDPyBDylfoU/q57q6F77SHUPVfhJaiU2hT0Z8Pj6n3nSE2glWtMadbeI6nrU9
9KBGrdARFDodnG4EqGrQPzMbgHGg4Qu/+QJQDyqL6s9EHklzs+wPvkU2lpEWh4CVy9gXnV0sR/kZ
SloxFzI++7yw1mOFEUKePmVUKDuMKliWbFIe06IGOWQt7LEnw060BGdASiQWrbzEda8udMivV7sw
KNQnF8GQ8DegUgtnHdODlSsVyg2lRTdvXfgyriuKY6hVKo3cYZUK7Eq45JC7lMVw1hj9JUQsnRIK
E1nU1cGMTB13gHDRWXfhvgtH0GkoiGaAlTOHqQXeWRNwgSeTwoesUttpUEEluPIrwLTStqin2XtU
Wit/LA92Glg7M0yatVs3NXzSRFzIP5SWeWC5rPvUsXaYkS+G9RfhiItqN6rUQxbp+aLF71RB/nlW
aEZn7jBcBDGT89qFsCnsJFm3RUMki0hdCaJXh9K0U4xtKyva3SA8QQ27hSSF4uqbiEIZwPQLLww3
9PHCTQEwLdKz1ygkeRf4yQSAjCg2GX021bR7IwbRLARsrCd9PnzHxLOEAphdYg+MTi4r+aH08coa
OJHnbsK6m+BSOWWSJZZZ5+4BM8Vbs2jkZZeo2rs9gyaBc8KLtrqUEP+RIE+cjMHTkGG4TqFKVmVu
/YBGseTz0gSoxdM4PHzS1Mfaam5NJq60mas3lXnBIgz7eEfmMtlRIyD+Wmj1sWD/mDUR0gqWywxC
PtmWRt6eMLmWQ6if7LzFs56nYivreb9wS9e4liLPFzBP6Zg1KyWVEEmBNfnSRYpTBUy2fBGhynYD
d9iGiGyXtWYWB1vU0S4UyegkdaPdSlluZ9KoS1/9EXAwu2xXyNpaI73ngMuNyCdCQyjuC5xPHMII
Ms6U/hAQz3aIBobPs5YtCZ9g/VokElgQtu5LSd2/gIjFktqmBNOMAW4PU7nRGwfKpAfN0Rh1coTI
gfhI81Ok+d4XM2970DOGsuEJ3jS5F+9NMJMOAyj5VtV8mrLVDKc6RilSdsXJmF6kLLIXQBCyRQ6W
AsPFqIN+qZBGqrW3A+j6Py/AB1b4AU65q4uTl51VMUZrlWp1bviedRkQPc/CapA5wsH47HAmDASc
IYjO1FthN5uSnteaJHjOQja0Souc+IfZhtBfkIhfm7FQFpp4TTy1OQamHG8g7ti4Nkiy1kwdsGbC
lIq3fsDEBXdH15vHONYE0UKghBuSP/V1X56tIvnjZVFlNWQtIxB70VZiz8eO9lTyCCfLwvZYTy+J
7p/dEg2xjjVgV/qJug/LbuZ3Kggis3q3G2utym276IZQ2ojOxpbX0pvL9LKg/w5E1Cg19YynatuR
UMUlSR5+rYplwy53bJhSQzzolF1YJwpyXaV27HSod4FBVljm05Ztp7A2vaxvQYamh9hX/C2aNDdC
DCGurj4sefQvny+5br0XY2bdIq5D3OAV80pW2tLyirOZaJys4BtsTOjWBwBcEeJmtThFmMdGMASP
fFDeo36AlDwprkZNxnTBAQ6F/uCTHsjugVN9QdH/ZA/eNg8gU3HYjpa9JTI6COYXxO7hFsEzUa0k
ktoxYt1SMe9STtqa3WrFIseVymD5RTEg+Ks+IEsbfedy6M3nXC1wZKpSS/MoLdZ9C7G8923SmkUE
rY/xE7ufAiUsS7yt10b92Q7icJ6I1NorsRbPuwJEH4Zf9TgSx50I4d80vqO1qTjDzDzx6evXMtQO
mqSdmlI3T0bWDo4+2PVOgf87c0tml37e7cIQQXfVrpvYPhccUBIPSI2WQirKugoQsVRtGbSetTqg
Ls7WVaTOwgU4IiQ8bts5iclS4rUk0rZlvPe9GNIuPmsyinsWAHR3H1AMIF1JpIYIo9wGXUuS3mAT
bpahYce53lw+N+vCmJgroaesYxzmKzog7a1FpsdFHVkJUjg6kVyo+ypTxe8vSQnmLUyGArJXwj7N
7y43SvXeemSdelVBLArOaX6kZkg7x06kb3E6Eh7HyuZo0VtmC3Tr/hRDzCmGrCtGuTzjJCBJm6ww
L12zEgY5UV2Mjwg1fUj/YpKnfh07wCkdhsTefc1QFYKjazFH1tkK8QFcmlprljg8FoWP33kY0Bw1
suYhBgwq0I0FbMyJayqsC4oNMkw/J3Cx2EYexqY84avPFzIzMYloyxrKNhsOuYmqidE2q1qBSsJP
nrJ6C32R2WDQJYdQBN5zN4aOFXLP+ybyH1nK/Kc665xWrbvL56+UJHsVPqsl02/syEFA5IVaKvvP
ryoWBqbtrux0nquSvt0DeZDIuQsJlVUXDYHtsuq9mgG3hqw1K2o4hRsu9uau8jBuBD48QlaGVVXZ
CMNhjvB5LAonQZQ6Dyn0GmgP8v5JCvF4G5v+mF+Le3IvH+6NGeU52avx1ngZGNG4J+skJQnssJlf
hbT/vPk+lM76xTx4e6KNr2zUOeLG+l0+DdIFngWsGY4+IFQC7asXQLw/mQd5I9UPv8KQ9qgckyz7
nXYutAVbtUo9vbleq8wJph37SWnBh4QEHRwHdHmXtr7aUnXubUm7E4ro3yioMX2rw1XVrBmmvuKW
ZOlk/tXjHai/8qZATXQ0IdYG7F9scLZ77zgJHTrL+yaYz2+VpianCmc2gn1OG4Pv3QseG1Abd1xR
KRci+rwQER6sU70FDRo/FvP+qTmp9ly+V+f8auQn/bv1Idfb8N26jReobprKae1MBTZbsg877klB
XAeMn7wxQHfsqxGBJXtJGRYjHYdVHDIES2azFGtLicttY/nv2kv5UL3D8GJg3NpXzkon+UJe8eB0
s2Pa7guyguE4R4vgVf9eSQfro/9uinuygSvrJThuqGIe4gQax9jL51hZCmbkAg0nKvRiFQJnCnCE
mxsDqlsHppjGQL3Awxz6m1JRllcQUvPKWyyBPaWxBpwBDvCAYNa4opJbvGKsvxak+dgrX3Lnr0kg
3WIQDiV4cXqN9pH/yu8Q/MVJPahX74lkqBmZ28cglFbJYTDy9WZKbQku8WmsSK8jUiN7kwnuAfxi
tKu4KOaB4j7VFGxXN5TxkeUHXV3nZexg3Q/NebZC3bChBXQP2eQb5m0KwZJZ+mx70t6t+burBE8e
5Hl1kcgAFC4GJQRQkRPAOfWNn6rm7e6CQy3e6+ceB/U6f2T410EjErgLoUqO8CeucnldsnzXj5zH
QZxqH2YcpwftpXI89SPrnfBZ0becV4y9ei2frVfvTX1uo5OsPycRdexMeIt0XEd7bxPz8e3E2ZPW
wZN0zZ6yJzDSwmndxZgHDmhzs3e+2TaU5zmwg3PTb2XiFyVA4QEYVQ7xT8UTAZaz0DG6tdxtUhz5
xlv7xV372RG/0Xuwd9dT5ErjfkyLJp8VpbLl7fp3bJDv2kcbba3bdAHcu3ltn8lSgrhMaGuvb+46
ZX0TD+uQVm91SGnpc+ZxN5l3haiBcWfZqubSTBElOoV21Q/GXpzL5+hpfMYifSNGnbQn7TT98N1T
YxyHg2YVsz7bcAqJod58qNgVMZVa6aYkEbRt8es2wSAc3dil0I7o38jvURil84qNJSeOYngmjhuT
7iy4CWi84YW4Etxq+cUrtzJH8/pidtf+DVy4/Siv+Ewpp8NdYIpVc097KPUOIhYfvFi/CMtjQKx8
pLnrPMuWSnfgNHNLZHct1uElZMOzzP1aXvvbvjn5Swso9NlV18MXL6apRCbK2K5Q4TvlU/tU3bR9
dS7uFs9n/rBuVJH6i6+8Vi9IqgyGnl65kVoarom1kGumNkah7YC5HHOUJBtJ3lrF0B0SYQdOlXPN
44reOdrqMt9Vm4SA1sBC7s96nx4jliLy6+4u0bK68xyMZwMhBa0EuDzpd7IzHGrSS6bCxlLvxZCp
5w7FLubCRXlxd3AyZgVvNGP98u4KPNmps2WYXxDMzZVDe8zO/SO55/wVo95u6yU2742Q2iXtlYi5
mVt1MCuJCCdhbamExiwhL+w7h5utNg4BUnxbX3WSfR+rstnBF5CXPvLpFwq7XdTE0ocax9+FMhT3
XFg7L0Zj7pPXux0Hz97nDZYzAWbx3ndGjaRB889Kx8wB6Rce8r73boUSD5s6JiQrNPB+DObopD2S
dRnP6SmntAusSPsW6e5rHLTyi1vcba94h8c0OiIA37t1AcUS7ZbgY3Hw2B48/C1Sh/gtv6bX+qHS
OCSCK1nksxqr2sz4gCUo8S0CUrqX6kVkRkA8rn6SI/nhNjHJeDxSeltkX6pGhmbUaR8AsZ9zRDFO
nlj20sUddMTiGW7CWLvRwQV5bgP+DEdjvPkRQViiKG4mz3dlTIeOzwHY718auU7I+ug/tJEV0WrV
3dKVH+RdlbNVZ2FHCgXfG+U7h+aE1YZu5lqDY1l02kFZKbmarJVVpqjypm2GeztxAgVIGnX2+SXd
pVPZ6QRrZ3y2dYq+BPZlt//8yraSW6Dq2coPNMZfBLC2W7KW8EUqcjl3HXeayWCPP0YE0TKpgShx
x889zW+uzTTLkaapDvHhazz4AgsXE592mv3k0xSIlhrxrNNkCI+vN0+maVHA2Mif5kdjgN3DFXDz
jdbhWsIiGSBY+gneRaEAIEmE4rPjIXhqJ4o3UbBQ+/fKUZlmV13ybmy0aZ4FWZnhljJNuZJp3mUx
+BqmCRgOjGkelk+TMXAB85BRGTkcTM1wQU8ztIFhWj9N1SJQoIOB3UXrBVi+ssgOqMuzQ5rH176R
042p6CjpO310aDujuUG0Au6e6TKk+YV2Gts0QHKVBevnIOm/4W4uMirIrqrf1JwsBwynw/C98tx8
CblqFFiq1BdBI/3YBwTeBKBMY0mPzmjouXLoSsiETOmpdgPW7yo84BBKVpluFHhEZXlbJuhi9EA2
l3ZbuPvRsBaBWxMyyYExb0eXZET6SdosULH8qqCNps3Je7Jexy/RW/dUXeozq0i11OVnnttaSc9F
gGc8NfDQg/CygbpDEY7PWVbkZ9SuB8OK3Z35RKP4EPfD3ZSydOmaGV7Q5pCUcHkjbx339BV9BUJE
Zwl68En7obdluKzCjIZp6KOZhLUegLXyVOUruNcuiam0jn7EkCpPQT2FfU97QedMMfjPhoIDwM7P
uqJ9IWJmmDUKyAwQK68dQ3jMIPJMq7e8CRzyPSRSc5qqaOaD09KbiPM5NMoVtMka3q+3cXlgJERU
gUlAeGasU4/RuWySLhuV6oewMembDZ0Qf+QAlSwl3cL8NSKY5WAx0BGf25Iab8hGrWAjOJIlv2EU
ANoj1UjYlMGJIq/emyZPtVV5FjU2mMshPZVS8WbX0irHh7oet2mTiG1Lywom4boLrSmVUFx1YJZR
oz0NTROtYFyzOSrfNUhAih3ma9RVb0Phzg1Tqpa5jVImMQEJyKgX4Z7SSEf2MAduj3PYuwaGV50a
902qWDmwb9hLKxOo/xKl5nbpX5Rafo4Lop7ttnaX93AsgrMp0aCzfbY5I7Gg9xvQOxPGo4PRv8Co
tjdGfolxYFvNuMzxbSx6eB6lZp9HqycwVq3geUbvVJxSrirrrOvb5dj0wVr97ivYp1y1Cd5r5VBa
9Yccl/a98CwcfH636qWyXXcqHkSG3uHStPKFRiodw7voQyWSBF4JDXjageRWD57TqRp5kTGJkJEE
lCM1lL1QSGPzUiaEJF6Sb2BKHOBoAWmL1koN2lAkxxNEWuwMr6/mxJjRLe9BmLWZDpms8l/53Y40
mrBsdRhVhp2N24BZBhHG1QMh/tfSqNE6U7Nv6VUoW2593ieMSE4z/IO9EN6O0s3fGv5b03i3mGQO
Z5y+G0o5rYaYooi8KY68hCD4dZHu6xxLtpsyKbbbDx7iHuk4D4ydtl/yvjXQEsC9D3BVdXJBQdg1
g+Oe1RGsF+BZaYAjG7cE/+kl4CWcMglhRuFOrcw3Kxg9bGr5a1rY7JSBqTuWRDOZCizvGkEoFH6d
gJV43Xr1ziXV62GPX6SJbyaBC192It4PnBgdokMz1pFgBobsUVkp+VpcG3o/HKQ1gkfGQZwACDUw
dzhkktp5TEaxMmO1mCd0dA84odcSNtJ5G/cKNqr2ZezZV9F6eUutJRmxRFPhhZB2aV+Oc7JzrmkZ
HBDV2AtXL45ezUcflPSA7dzOnfwd6gXR9ory7KWRuhxCUZNTiYMY1MVBxYzXTgwmBEJUxbH8ZExn
zRwa5qLXPG9GgFZ2ilMvP3X5hYg3fR/FjefkVBfzRP1K3BwzAZV2fC4YMpEuhTM+vlc6ZN7AN8p1
3BRcxVI2lvYEzjenF7fsXpvC1dc96jjY3QMSEMuMdwRLEuwe2YfPl8QnPt0fus3IQGlnIszduXbM
BHVsmUZg1t+j7XvxM5rUrj1uzVElb1qoEexLX1mAXG+WiqhXPdM23oU0wuYx9nra2BdYpvE977UF
yUzjanSryhn7yNimsX9XgdM3uPY3TGXzeRiOMrnAJM9Mz3HdPqXE7t2G6iXPLaBKfkIWzRRwIJNP
TjilB/pe4cibRsZSk/xgBRN3SjdTiQYMIcTkHpIeDCRLSbVf2hxcaiS6ew4cZALQzzyoy3P4cCTL
m49Y10ChZ7QgiXTEMzHymZOuQMjOFGRcezcIinqPeQKr+QMNLh8qKGRGTfTDZY3YOYWotwpSb2hD
gWvKayaFuP0jHL9EbSQQRWZUcN9jv7+kmGR9Sew9YBlJ6M3LLBLzZmQJi6Ryh4fGQCFASC4dOHBP
0w+D9pZYLQQvrreNXDzAoEC0uanAgBuRje6rGIVd2yNSlSJl2xkU0LVfbkw5WNeJZC9GkX0QucXg
REv2Xjq81QVB4KoKdL2X3HJl2jg7uyBs5mFuBKumuhRtoO/Rlh6Iw1rBVAXGb3/HFs9Bl4a2XTBO
kzPQXHKJG7qTLbZBNbtiLmVURF4iTEiQxrTzqW4QFfAun91OJzLN7BAYUKlDrPTY7cNmp5qt6aRJ
RwdXeiUNT5zzUDacyAbUSmcDQr7RHTL4S1FkbuPqbAC/8vXaSTOPoZGfvkd5Mzynwh/Wbg+0zSwh
XIZta25z0X+rBt08ull9SV/VMev3iK77vd0hBWhJqhwh+XCrVyuR5l9ZyWAkSU3xJPxi75m5tkps
T9kktnWuk/K/2Tuv5cjNrMs+ERTw5hYmE+mTJuluEDRFeO/x9LNQUo9U+qdb8993hIISq1QkKw3w
nX32Xnt+ZOUY7WcFswzPdvUeocYNjTq8TuDQyNE2dAFAb1hJv1vuxTTEJE1/1qIGilcmezX3X/bp
Rn9YRtYVLRwK30yV1hOqON/2dAZyWVMeoY5tqdbOr/Io3BhLKEUwhE8hMluvhqyRj2w9yrrsdkPB
9riYGRXngstQrDOBNrrhBou5OMTao8cObCDl4BxTf65v41wzrrMaR34Ys58zFlGlM5rw/58ffv5a
ltKXSQs5vyNp0+gDOmWil3LubaL21WrdcgKRMm9lFulboauU526wvMGSXtMisB5LiROsVivytei2
vdA3x67PmmPYp4YXj3SdsxvQDzorhgPbg3G/svF/ftZF+Y8yA2iihaq2nxLqKmz5TcAgQEZUGfZl
L8kcMcrNAFO24Y30aAkz5julBupkWNr55weVLtqYZaUP+eMzBOf5UDUmC14AlNgPOO/zg3LlodFw
ELPuPmczyzPWXozQ+JzExHwTJI7AlPLt6E8ZdplMekPBlEPS0eiekfejkY42liHZmTiLyOUZjb6r
6+Khy4ZrVpfHIa279zC3ZAYmXjUE/KHld4ZyZiH0hhcbuFhYSLe0oMh4yAPUrwlVY24X0pSVjHsn
xcyTxor4VnTdRozH8IdAW5i81MWdkoUno+6oCI8C+ahysd/QVwn0PqeNRQ4N7S6V78hwWR7bMNEH
b6+9gkvgdUaPdUQDGEPrkySF4n1ZK5UvVGiY+ZzB2zR1ozqAdHSIkKc7qlyXfb9++Plff34qD5Lk
D0rF5mXK7zuXVYR5JUoFtFI2T3q/BFeMDMHVGkVWwGWj7IxiaB3TKh25RSMLXxVlHaCTpMdUoFyF
RTlLWm+P0nSAoeBGNDOBMsAHpEbFspsJ9pRBQXt4QyxmIlXN2UpfmKV0zXuOZ6HZRZGVu/PSHDm3
CPu8EChgzfCONJZ002cIJ5AVwYggXK87cdAYHizCGzAZ5lyJuk1lfq7qFVI5WZ5esc9upu8sFDsP
BgJ7V3PcW72C4UIanwszMZ6OeXRv1sjxocboX8DaclPovXYy8hYOitC09ZlbgJzSM5V0VuwtloaF
C824Y51cGLV5juBb71MK2uYk1u/grMc2kKdiL4A1zMzkorTtkwIuiR+4VDdxwaFBS02NTK4A2QE6
J5ILCIvE1bR7YXoOcfpA0QzuxRXoJFqKD42qp7hlCeksbs91FzSbus8vOm+JtpDlHaT6e5aoL9BE
SUKiQfbc5YYBWuksnSxJ/pIq/UNojA9dFScXz2uywyZy7tvcA8aZ8o5WoVnxC9kkfmejaRuRAZBK
jXMsvhSJavG85UgDbaSHslhnpfpJoFGJlM9Aaq2rgedrlwT56MalL0bkDqjECq9tD8ZEm+OH0CqQ
iBgJtnoqUxy8xHQ6JcMfn2pBU20WnhgX1kLoyb2xxu33ZnnhMquc5hF07BSTCYWcfQtLPKEajrFr
2NXaNYeoc2n6964yCqYnqfEbAaB1AXl3Y4py5Bdz/RC2cXXmDk/RCKXAJSf3Z1PVEcV0Eh61EMmP
liJ6NHJQoK1NzYVKDm2fhxDU49lanrRy0/dIy4oYa5chLcJ7hrpHfRlcGEf5Lim7bm9AmIRbuG7A
e21v6HMB12/pXuHFTE4smHwJ5JxzraBV9wnQ2j4bcdOX1jHRe/E49+zDOhnyi/gmCwpbW6MzTj3z
7Kakb5LwuqptFgufl8oaHW5tm+8aOBSXYgk2nLf9LKCIPRsQLPWl+JZjur9I9Wo7bhHtoxlWEuVM
Zuxlg/E4VYbsEZlvo2lfJFF7xL4z26xikk0ugK0fOOcoOVsdM8XaSM2CE8Udxcr0RIvJKZCL4qAJ
fYGUqt/FRuil2L7hHjoKtUzbImr3Cz+WWj7CY/Ila36sF03x2kLZq2ZIq0VMAXbbwm/CmG+PZnIu
m/GJlwBXF73aaGE+budlrjmv0949WLKjtvLM5TGHHF9V74RdBnctfGRlUm+SPH5J4OVamblJM0S3
aW6Zs0SoJ5rR7AJehRtrnA/wD9VTuBoKpqhjc0GFmoT0aWgEEik+EjMSSQFWI0Sa7rWY6GKSi0vB
0f1m6LYlaOoxA5AFpqtIjdGuZZVhqrDuu5Ye4yDodN+gJWsr5RPqsVEqR8AyLzFdvkKXxtdugio2
iSnMxQWcDbYQyiwmR2wVdcMNgQTzczp1+kbFY0Qd3LoiljuO2j1kO5acnxxSuSFyFLlpIzDAQQiV
y2LCCVJb/E+pHoGTDCEfTaa0hRDPF2qWeIvhUqgWYdf3krJfYCSDPlfZmnGEBDWec1E75IxEmCmi
a9IYj5mCWN9RDTD+iCpt2oAcTzd6FX7EL2qrKn4NV+zw8wPXm7qv47uoM+mbUangYye4QYeKHjpq
9dwKRO5WK+T+cY7IX9dT5edqL7JzCooHbe45QYpM9IvcHfHWNP8UEfg1u7h67H/1/P4tiaFMfSGW
OMB38VOePIfjirXnYIJ3btwqIbdnXOWvsgS+alBx+h9lDA04Wb50XjGYdiyGilrQ/yGoZPwa2/39
pyL8B7yB7LDB1/zVNl2XhcrlS2BnMp1F0HDctFkSPbV7vBN3KlvEufgxs7kSKV+pFspAm3vxbjLf
y3zXS556L2OUVy7Ww1DfvdQUSSEc7GYn6VYB5i640xv5vn5vQN6fCkO+5oRHesIj3WMHo3YXtqH9
oWnHMKptUtKbvMfdtqH6AB8ClVOCOW5iGkq7nvmjI4VwH50A89/d0cts4Tu3K9Xlzv4PkRMoAf/D
nb0mmUlsKuIa37T+9pjgNZA7rOZUpl3ku2k8wM1uygv/rOH2eVOx9As49pYsmdgF7WILcKDAIGZ3
quSCK7ifuY4VNic9/IezfWozN2FpeFezPuxZI5o8Pq65LhYZ6jTWu8QL4nMcX0gUVMOpZY7BhJNK
3nIFkZVu+CFeVGgwxPL4F0JZcuuYiL7F6izF9vxeFJkruXXhGurxzZxsDLDG1jJPB5HlzDF+it+X
+qS8lO/t+J6Yu37xLdF1EwGiGtOOuBX8BrKjeYLQYDMLkffNn+BkRxQkB3fCYG1OulpCWKS82MOs
pDykT8pni/3qe/324qV7bO/NpyV2h8t827Ase0IEOVJinezWJ7zlCaeCtXH0p/6uYYfcK+XgE/Pn
FFaJxgmXh0IUJGGNnfrLYBSulvTFqeuS15L9ZXyZ2WWa7DSL7cB+EysVu07e+SGbT4sN6F3LLjRi
J5py7rPYkYrsSpdb8dawO8XP5KSX6K5g7+lzJfczmrmEbXDmJMPj/P/j7v81T7u+pWBPsElQLbJd
lv73txTn6FSoEOJ3kL69ctnp83ww+5v5liVvhW68uFxxX3hY3uen9n48dw/ozreCLRpO/y3zQsRu
DQWKv+Cdpe5ib+4v8V7yd3y7YzrZ6Z3iF2zoHsEQyuOJimUvY39Xq0hq0lmRXSDkW8p6/YQ1qPxE
4d9WOUYsFDC9PlavS+fMb4p5399J7AojfJ93PHZ2ceHrrtvEB53NYp4elueaXWPHFTnlIgELVn43
OhnbPdxiLiabZJBoyOkjt0/TcpckHV4XDCXDLSs3Y7lT1iXnqdPPw01+Fl519QLbubkrH0hVPCe3
+lnitS1d6vSBlh5jtol04vr3OovuzJahIdiJgpNfmlPM2rVj/apyX3yAH0A/WpRSGOr1z/q99Sgc
xLv0Ken247fxGX1lX2Z1CLCJ5w8cOe04/0rWte9ep+Hr3e3mc7/vP0T9jeqqZdxpox9vRhbH1S1U
bhan8HWh7DEA2d201666l6wThffVsYBWbKVLMN3QgrepTsWtuAX30U0IfIlL0GRsx73J8cinsWAC
b5MSKXju08v6lzde62f5nr+uxEJvHz8Dcy7zL3E75K9NRihAdTCT8prQXgodHdP0q51pVsA1nRFh
x84e6XOSXkbFH+32uZXfYQwccpb0PVflt/UBmDPc6XfCQ5Bj9wzk0o2NHgslqwMOgNjbemVIdlmt
vmY1mNYohEIQsnlSixgHfDXCa9VpTdJAKzqdqF4J8/SY9JYCagFCHhLNtxUa7V4o28TPc0pvB0wB
0YzaHEAd9qeof//PERnlfwZkSMaIBrlKsknAV/4WTULzi4ys7HkgQhmTbM2ScZCfWGlcyErhGHoL
39umxP+v8iqcv6NaNWwsPvGSuwaKlvbSPHaPyYCPF5MzT6Z0Sv1m7CAs0+LjXJDvWawHnPkGOSYV
MsITGqaG+QCWUCbX0wY1jdKptE7u8waTxBKM7WNTzmhJZg6TPvs9hP/f6O0/RG8lUYJZsT79/z5+
e/oRRu9EBnkNUcwQd/OKpfzzD/4Rw5V/MzQAQnB6JLLr6i8xXDKAuq7DyDD++J1/xXDJ7up8d8sy
TJ22Dgtoyb9iuNpvIklIElqargFdIzL5t9jtf4rhcu3/5UwB2oAQrqlgytZNWJqG+rcXNKXHnakx
6fuTbD021Dh5rTqQmSrK7pHSGU40Ke93/PLfFS0WB83swutcSX6js4cImu4iDyIWppLAFwztxpV6
AZyihXFaNjuCO+tw1qexeVoG5a1RRHmLeVroVfGIM9s65jgK+iVDu1qwmwZDmpzjIalIuyAmTPH4
KjTr2ykLjb2QoAub69yYrhNkvc6SBkMlBIrHcZ0y1Z/z5jp56uUmWSdRgMfZplyn036dU8d1Yg0Y
XZt1hjXXaZbYPvzadcKlKwx2GjNvtE6/JWOwtc7DRtvOG7516tBu5XPQR1YXzHeGhOmirmM1LTn6
NSx+KtHRU5Y37SEmlrLtSkrTxOWy0Je1TujlOquL69Sur/O7sQ724jrT5+t0//PTep34o3X2F1YV
oEMOYA8WXqVVIUhKH3f/6JqrdiCsKoKKnBCbHoh69bNcdYZ5VRx0pAdp1SDEVY0wV10iR6BguSN+
40g890gXMMu4W0LPBkV9TtjEMKDg7ebq9iEifGjB8jU3p0XFn5qT+y+s9FmILMkh8/SSFBkFuMw0
BmJKPKeX2aAbfiYDUVdNuGsT2lDSSfalVYupC/N+XKbMWdJnq7sPkGwSpBtj1XBmxBzAmhBAjbiz
sylSN8tC7ZmK+BOtKhCr8WhVhbRVH1pWpYj/6Rav2lG5qkjaqieFLVx9TDhFCmocJ7YFJ5HyoICU
DjIjYRSzijQ7wZviQrXELslLaRO09y9NMhlPKUhoTSV8USBz9QYjtBZRjiIggRlIYSOSGPWTGWvf
8Zl6UsB3ukioUL6ZDb9hfoK8HjGYo68Zq9IGXe+Ga6rYBWwW3Jo4FSSb7tgla/5fLbALEZcKgQ8P
wuJ2UsCN1Goymp85hceiYBPIhv1DNNuG7sQYNlKhhi4oog8S1T63DS+3VTikvrCzx3dZphwF+5kj
GHXr0D+o7LSZIhZjVSERnfigtOYpTcpNt2rfk9PFeX5P1wyNYp3ky7FMHuj/fvjz01aiW51eR06t
iKLFT300rNdkxiqayqt8KqOjdqug2gYzuLvvJRLUVyLhoq9OEM/F+g6eBktb3PDoXnCrxikRNnEr
ykeFou1d0wOWWRXd0FTepVXj5U29oUBbfKMDKbPVVQleVk04WtXhpVydsmwx3SbTxVuKdRRrQPeW
r9igWuOyBQpowiqqsepe8NZPYn6c8u4alUH+0Cq65ArVKB6jKsrOkgqonDL0JO27ZyNjmz8pLATM
Ve9WV+W7yZq3rJSMN6FWP61Abi59OzuGrrX3ScYpT+MusFeWlZK46uo1Anu0Ku0Rb4kVZ+1riPC6
oheKDVCktoNVp29XxX5EuscIu6lWLX9YVf2wR9/PX6TWyDndZYO2HyFLEu5LftRr7ROQcF5+3bj/
+Zn2c21Q4lJU6Yv26Jmtj/26Xkjyrb7uHKp1+5Cte4iRhUTPYoIUqPKsrLsKfd1adOv+Ar/tV/lz
pUGM15uimi1HEKu46WpWH4LK6uPn539++PlrY4LNjT7c0Mf7TpU9OoEtyg1+xHDd47RG+IhosnAh
Eg2KGAY3tvr6vKzrGVJ0ZP2SsNv1baGd6r7kVSy3a03ip1yr+qYvrFsfT1yyjGXbhJL8GJA35WSV
bdNiaj1xjnJfWGbTVou5P8warmsplrxuZnWmKWHPGqi3cMeTiiANBnQ/IucncS5emnqgfG01K+XV
e62UozcZCc4Xmab23tKvFISIO3WI1S1O/mNdxPWN90e+y6f8a6AVQVnM7AAYgCgp3oyimKdjQ5Xq
0XjKy+aujQYDF1n/A8OtsS+6nKO6adC4jb3KT41wfiZY994IDB5SP3doRCdJ0NitZz3pSd5bXv4q
G7F8C7pY2UdduAkz42Huxhy5Trm1XejMa49WnrIuVfQc+HOEa2HCCmOWlbILjHwrNKIrlznJHNlk
22W1IRFFA8eRKWWeJIIw5+4GHkfdzGqPZUT9VGeylTKRJqeoaD/N0jLYFwGZjanEVrAaZBJMAHkb
sLLsSS9zSbf7xXzsaYbwitCQsDyauL50KknA2EZuhLPGabnDbxUumEifhHQpOd+oEMbwkwf5iZfa
i2AY9cVYRuk+znDudEXttFzVPWEzcb+4iLpe/P5hHjXUitZ4yAvtgaXsdGpxqpzmAnb7TPsevTw8
o5GO9wPyG5WYI30hAyXZhjJ19tzV3TVg8UchaewWwXycKyOkGGakd8uk6oMjtoVyawRnnrRTJgnz
sSd5GOWFarNIL5BM6+8BVGzWapMrKhbLzRLtYdRFMB9t8iKE1bxL0QAMxMYhjuIN1QG7TlxUhHHz
MpbmcFEYaYmRmajyroApg6NV9Z702iP5p5z9RSk5OUnargiBv0+NRytQvxm04goToPJqpFlbpcSX
xoHCK2aihtrFaIG8lZK6aRLaOcENQC+QM1gP7Le6yoJNVeitx35T3+kChUNSqxI505tyKynGNUnT
bhslXEySgALKJB1bV2HG2lvR5Et1vdGn+si6+s6ilmymtNFpYqoe5F5Cx5hDesy5U05mssVylWwr
Zk9YHLYEpqiwAvx4fdOegkZoTyuvcSQSsUVywJrNuhRSLdz4zmC/gmvlXbCslo63CBxsMBwRqoNT
1Wbe0ixU14Fx20hZ/kMVl/e8J1AAyoiKgMnU7bY2ME8EQsQP30m7uVDHg5pIps290tGKRbwKJmtT
8negBodw34kEx4kAcYMuIEenMh4LacAorxHLnGVHEOmgH9rymSgI7sKloUEsEpp9AWG/L8zzrJG5
qzsQdNGCAcagsyaKo02hqCcTb+YWcglNtsubJpWjPfXpgNNn2tZFydNeDTM2mPHYL6rspJT0dqmx
EKk7NLLR7/K1xpTtsWdEq9e/jnYTBjgb2QTIM18VJ2G1FQn5Z1Ud77LIwseVE2cjFv+k4N2RJyou
+q6+lFE32/RpPTfE9u4m2uat5kke27W7t90oMabSWqC6DYvZBhJVfODt90qwyvLGOkS2iIS9kGmh
y35AomKek0oyhzutpadvEkRII0tonej69mPV7HwzZCwvS8wLC3EuoSX5VA1R6AsRaHRF98FUVNs0
iVsHZ6fFVdtbBoI8uCGcmjDRXqtr2alWiK6WqT8oi+l3ItaPa73MFdc7NdlYr3o2XMaMyihTnt4q
6cCu8zqLON1pt/Ykc3iq+oIis3R44Ig74rppRayuiU0RFzB0Cd+i2kpv8B7pJ50VINBlBvtmDbAr
gsZ5e8CrXQyUmwlbxPHgqMNK7Cb8EqNqXNqo8SOdWt0K3oDfF8s2rWLcRAr93w3Ot5FxoCpfhjJV
cWMQYpGb1zqiMAZwgUcaTD3WS/bUaKJnwn23OeI8RWrS7CWacMpkfohl/QVxG2p/y1P9c/7877T+
D9O6rCsrfvTfj+rX/qv/jH40zfzXWf2PP/b7oG7Kv8kWNRKiKmpM/upKnfmdl2Vov8FKFA0N5tmK
IvwLL0vSfzNUmUFdZpK36B4E/taWP4m/kvgbG38w7nDy5RX88r/iZf1tTIfgpRjsWFGeLBVMrPk3
bptWWbPYVz35aVN7DejIbk3KwuHKGA7O4QIttKe7gBblqlA+//JI/T9QV7+SrqjZ+Nu3/hvARk4k
I01FsLErMoP6Emz4UbL4VRp8jDVX3v/83ZT1y/0J1jKwp4iGpJirJgEVj+Ayv/8XBE0SDIneccTb
DEKeumO1Xv5Z4KHIvbI9PTWkBW1yo6yj2uoFzS1BVp8dQSkLF4wdfd10dJatkDjAHjQy/f2L1Euv
sfBSRxd1CZ/iJT6Z/WZmX6wlk6P0VKsLESaQ8gkoOTMJtJOxowVD9+MyOUiA1f9htyWLv67c1r8j
GQPTBGrIC4pX3fps/+XvKDd5a+hDrXo5l0cWldt0AIIhSGl/VXsIF2VHo2y4hLdaovRZ6BboFNWM
PY8jnRRVL0C3mt0onJVMYGVQwk+B63eRp1p0YcR8ZKgVlUjuKnoL+KPRsCcnS2mBnHwIagFUSN1S
mPeho77aRRI8clgirNTtxpDbn5yPBK1N+jRDLfI10TT2eVQMu0IN56051zt+OffDtaJ+Ks39nJrY
L7NMd1oZMKXwXUKlnAfiZ2QTZRIcSRRjPO+cyZy3qpb4GRwTIcwIv9LwBH2UM5tL4wF1dNbRJAIQ
XKUaSo7UkwLEjleL2zKUL1rrq/VXKx3lSQOrNtlvwxhpByls/ZISaFsNNdG3FgtAZQfxmJ7tnVQx
w+YTZ1864uRIL0hT6tx2TB6lqVCe1EZStgggu9Gs5YueincoX08J1oLM0qL7OSoIIqbSl0x8/oy2
xaIrbfxiGNMHGjcRqSkfa+ts1+c5Ubi1HCtssjceQt3Lsor+Zs62MEjcvvmRg19w045KKY6unIws
GpInTdoZ6k000nDTGNMatQi2VMxY+8HUqZvDL0rKieMVPR8T7jbdDoGXhJQnbnTdIngT6TU2oJhc
xYLHVVQJffVWgLsxLi+sxSqRanJ6JDIMk02yA1b0NqUBVtA5BORlyZzHO/WubzTSLQ2N3VZ6Nogm
7Cix0WN8vrlVlx5UYqJfkowjYJwfRBPnqtYjV/28t0pDWm1NmZoyhgJb1BcHw6a0wX0VuiZCF0kp
QGtxnHyZa/1YntDdBSOo4/D1goGPrHctDTZAEuku1ZpLK4OKLmhrWPWdKNhmSr6JTca0TvWzlUM2
Si9NmnGGyfGlKMs2z24SZwynSoLYH/MgcbO8ramtlr2pLx+NjNf6f744qeiuv1ycTE2EQ6oTTmWC
1w15/f2/vHGtsJTqqpslD9fwUS7Cbj+1GX74n//5+wdBrTep1L8Z4tIfi0GlD0kbzwWeki1KPtem
FFFVmd7iWJ6OmBllT6fmbWfEAW95NTW9rBCsfWUS46zL/sADhp3JUG4Ys51lCGhPb/LEqZSMqOaw
vFPbp50yvOBV8hTLrxL2xE2rBURkdfOLNSWN0KnWgjxgVG/rvj81hOTx8MWZExacpZEELz8fpP8e
Qv7hEILmI3Jh5/b5788hp3gpm/dfmJ1//rE/FgbKbzCP5T90f0VaX2O/n0MsTij8hgLngAOALCoc
ef61MFD5Q7pJ5QVYTQ1zAHfNP84hsvQbIrauWaJpElqGQP6/WRjwWv/15sUhROPXgPTr0CRNCJh/
cyEoxHUxAwWDjzz8VOnikyQmhA8qZxBeA/2c1keBwE3sQUHCjQThqgA3xtHboKoG6Yz9vWTj1C6+
YX4SUlQrdDigWXTZeY36ZBquNGybxtMGto7b9VSenyaBPnFfaYiiPMby3SxvrUNrx2+YMaaRUfFx
xjoknhu6m3qvfZPJvcR2cMOGQaEJFeU53BLdo2GDtiX0rULBEO/oiJAvnfoU5B5prGrmxxO9jaFh
wbODxe4Gn9qbIfKm1seFPebbNttLZKDgE6VuPe4qzIytuwnJWcbIhi5pVg4cLVU3LQSRMSPQ5xj9
Xqt2wov2UiGfvK1Mp0/wNCFS8Wjz/nakj1XnvUKTw2Ky9E5JZWBACR/ZYVu8yVxuucSYNEPdC6Vd
mi4hNwezIxvbSLClV+mifNXUwhdOTiSGrkzZXdw2Boq8pTkap1H7hKHXB86sPg93Aeb9wlNucHuF
V0ia0AbOAvGk+85SuWAs8T42V29FB08KS8OGBpiDfsy+7XiybbGmR4fNAW5Gm+f8uZK8GsVdoY3O
JQSmFw5wBK/VNtL4MC3noboU0AMsyx6pmI1PSQ5Oj4onh6JIXfLM/jub7hDJzKNM9HbE9IBbwB4+
SW4bjZ9LWxbNKnHGten3KD+rQr1NFy/DRoZdGM4m3eF2meyBOQ28joIF4fFU4E8AZIzCHZziYouZ
xdU1Lng7fbhp3akRV4um8VCKPeHFEiAV7AnwEZXhdWRI1fV+LT9I0yOe86r6En3oJc9LykVVJJaV
nCr1qg8/dHW30LErm9UpUdqvesy/MafNufKdqYy3huaqNZoHkNBDzU+cLsY30qKr1GPmU58proC5
diNjGIZhioNnAVlpp7P+LTTC6zxFb3LRfyXG+LX+e2jzjzctyb8Ion1IU/5Rxi9tWz0q87RBClDA
ndSPM+pkGOW7JWRrnogund5OJT+4PQ0RGkp3wc49pMvb4YwylNMnpX12GMdvtW7ENKRL7qjop7E/
agCdAo2DCOmFWQ4cIejoti7PIPu4Vf9QNOyQB0nP7Lg+muMJFCpRG5IEdbszqBJPXZBRcmP4Sumr
yaGOe6cRMaYfgx6riGPQ6xW41C9xen9TK2B5S0rp3KGqKVnkjdHQURT15147G91DnkXOnF2j/lCH
ew1JotuH2Q2A4ikdyPqdSOM4uJiduNrAc7Xio041iAEz4kFgSbghRF61+0L6UYrE2Tlq7YrmYabD
kTe/JN1Fid9IBF9RUkuS4B9h4jbQB6ePIDxE1VWwHIys+84oHaJjPo9cW26p9EVIdy2lJZTxnkmG
2xWR35SJM9EoG3AaSQ9xTwkoGud47fo9PhS773tHbFKvx9nC9r8zvovorYJeJ8xP0ohuKOwJgbXL
Xhhb2+5vY7VBTzjDsXJU+U2e/AqwwaKO+3I2t2EuOzKnx0gvHUW6TarfWGxGuTpqbzUumtnDIBqM
OCU2UnqLyRW1zVNTvAk0eWmXaP6U+8opT+OUuWV5b1T+Rmt3lPDq08XUH8u1mik6LM0L7SpoH5Qb
P3TdgxTAB3oLwHkUX0O9y8KzFnPtbu5cxPVheGSt7HTlavi4aPMVnBLPEZ4Ptlh0AmChuzbzYEv5
fSU9yPWnNAmgjykmVaA6cqFpuDbKS44Qk5Plo7Kxh4A1Zx9lNnxFQfQxm/1XLMQfVt1+rb9Gzulb
1C5LVB0JRV41sQdfdQVzImT6d9e3X3mbfigZ/zPsOLqHP8h5DDyxfDvo6spiuUnwUVc5t5Xl0Enj
qR0bfNhANxI60igJjipfDb+quNrOo7mlRNZZHb6r4czsY2+aQW2I921hOOAQ7GHgWq8StetS/Q7/
OLhQb6D6L9JxXXuRstp6UOoITtiT5K52H0IUvAzkbDtl8E9xE0YhUGNtZYOy40WsutPr75qTPlXc
SqJtRbzLQjRsREG19fahMfIvkrut/hJz9S1D7FQdg4jhaLRUJazh0sF8Yv9K4pIYjCy6jKCOq4iF
Q8fGVUgYAS1orLjl2lC65hN4uwC4AmyScGJ4wL0fPG166ZJqXKLjV6OPSbl91mPrBdAM1ZQrnzy4
A+Ra/FQeXhXbFHHVCiK3bMUh9gfpALevzsA3cnNtO6cnHE1Pwr3Yjl5JsYqmcxutD3L9BDxIkr5G
dVfUxIGLz16lpD25B1MpCZcu6a+S1D6wSmPWgxVmZtQagomkCtxK30xgy1L5gvbvtZX1wq7VAxDq
NWSYCw1ftAaPhiBiPvkJErysdgQha+GgsuwwcHYukexXFMvW896SarfIN7XabUu53LKm1w3uc9y1
Or3fyFG6j0zAjDxjRfY+Lu/soFyVW4fUTS/BeLJlUQDOO5IC7f1SNt2ZiWDdRgsaq4emJGVv3Mve
PO9bxXSnXSVcUuVUSy858nKKRDjIyPvzs4YzLKleqT9w1Py5CMBTzRRscv4v3U4c4u2oy8e+nCVn
WPJDm6p3wTQM26F5iOYcwAdrzEUk8atmP+LhGDe3Yh48jLWuMaQHgzlwHYGBq7A04eoVe0vU2yq7
8YynMqAExtA7V2sfEaHtKA6ceYHXcBuBw7Vz+yXV/CkMun7I0r6M4F0EJKhoCQ4kLnXLjisur0Vp
267NSmHP0mndu5BB1kNr1w9Yc6MYjztDY2CAHsONOdVuqGsb0jWXUxZPpz66op1fLVSDFejZcUEV
qtaxADBEYOCNqzm96jU2bzztGRN/Y6FCEBvQw3o/C+YDaqrDeA0QHNpi2PNYilcZ4roVZZzHqndY
n9fUKHwV6WGCAA4Mu/NDJKKhES8hCN6umzQXGGXraAuqvBldO86QdUXROZb+BvhoJqTO9KGxAp/w
BRQwEFYft62WI0bU1FXO+NmfdYrXWTzYovAt0DEjLZG3UWcbQESGs4DaU9EuF7V0FStz5PDHVK3p
8aue895L5o0oU/AKINAUyyuUcrYW9OPJGjFw3uLkcc34Q+CL1/gM6vRKB7ezaWmsSni5hRLftCet
/SWRlykesOy4s/F/2DuPHsmBNbv+F+05oAmSwW0myfRZWd5siLL03vPX67Ax0ghaSNBeizd4eJju
6sokIz5z77nqXpX5HnJgioIZoiR5r75B9usSJ+6CIVHhqxZKtpud8BhD1ectqU6NnSF7OGQdfyvk
NCP5JJxOYnXQ+1fpRFc1AvSE5YccvK1jvDSpfq0LsSNjD5Wn2iPhsa6RHEHVHp38nhVBLx/r6htL
/6Z2OOyWR/Ihk/q+GkH9YgYfDZulZop2Vj0UfI2ZCvVChK8NbXSEHPvLDmglmGLNs+H3+XRn6y3A
CfJUm3ZngctFQPuuBdaaWlnth2L0wjr6Dog7NhH18wIm/SZptEuEICmC+Gmr5xx2VN2Zd7ETHqbU
+cBFc4h7FuKpdkjq5b6kCY83H1qUXubthOk/AyzYAuxUJ57B9lDX1zQr9qOZn7UihoGjLS784BtT
/dsUFofWTL3SnqSrNcmDkzX48dc6L1DvRJiy0gujNwUL4kVxAEhSbpXzVzX+psTGyPgaqsoBdMZu
ovgqE3EfGWm9ASKSfViDuOHO2azAZ53Etjk2rkpieWPPUKsJ7v3OUdDqlBewJhcqzlgWOxHheQaV
KEAkFEPxkGCQUcePaFYfsqLwEkGjkdyL2XrJ4ceiF7FDFqLUh3qS+gmLZVmHb0E+70kwAcaZbyOU
Yoh6mD/wyS/Jxo/ZqPnEWFv9c4pQupn2dqWdIbTuVSU+xWrll0YAkHtFw8SHhiT2dDxqDDc6AxMN
dvtg5kpq8mNioS8KrPNYKdcGj2ZmZvxGfFOYr81zn4YfquLcMR3dOTErWNtxyzRyKZw3Bc5jWy9g
uCa7Of9T5/49GY1jzoEghz9N7fyFbxBx9m+YpbuyTggrMbyCeyWkH5yV0lMb1CT1axmU9wXYmo6+
bqjVB9mlz2a7NiYEj5O0ripsDeeCLIoP9tsbujuJOfU2GINnj9mZDVGKtGbJIp9IbE+13wuuSNPB
6GSuIELh6dLGHBRvMVh5CIfQCmxtxjrBIl6a/JvVQw5BBYHsMnloQr13YyiJnyzae1q+IcSoA34g
pQWzI7J0+xbqHM6b1TwI0C/UvhTOhNU3bfF65AO26em+qbVTY/LGFM2hDIwLbqtL2bDylMtDCA5S
GRhB9pxm3JEuu1K20tFWFcpOi5W9iNfEYeAYTevp1keTXge4O0gRIjqCPoU6go4j9/rK2inlHVMI
Lw7e1OqnV+c7Jqfekj2wJfPyCp1qiNdgoBASKm6vH3aHpzHVj41JPPrQH5douC0KfzGlpF12dwoq
hnGytzYLvYrWUEdMvqiFl2o7wbR1sidv0TbLTCVt/qR6h/sGnGlxrMfeK+Vb2XxFBf4EjAkScVpV
P+EtUk37pbbeI7jLGjoHoRVrjbSt3gomE6WiHlpOUQFqVsVAgpqLCpc7q7tv6CqXG79rEr8ESemi
YVt0bkFlOPYZUgMyodvqYepPlc8AoSh8LpdSu4zmm1XSm6gvnTxYtJpJ8JykZ1zphAnnXCImm42A
ZjpZqZ+EjFvx6pBvNhE285M55+dW7krxsFGHQ1id82UX1ydu+k3d+nVGvCwfmxBo6WBll1+LBO5o
UDTdOLH5gSMi84XHwI4/HeVpIa1YN5kZ4FeIj1K/N9VpEz1Zxa1tb+N01nD6hagTxW7CucbXgbGT
PO8ONbrS8jRTQebmk42jNZ8vpnPI2ecnxYdYntZgNf02a7EP9GYz9w+5Wqxy/zkcPASDSfxkdUCG
Na5MhjQ/rJg3H3nxGhr3fBA15tAGEd70gEPHLXMaFnnkywjkyZEfKHxcBFD7HOVStth3mr64QLN3
jf6bQM2aozdZP0esblU2DYjQNpj4t2WOX3wctm39BfSaf6aFoDqFDZ0w/ZE58oV43Bg5FOBo2uR9
c8IKxzv3WA4HvwpwFTFfgFHi6z1K0aXeW05+DCoUmLgIpCdIELQ+Zh3mA1BTFuct5zl49w1zbEY9
sgY2DvzFEKcC8qsE9iOJpUq6rcDLqrXJyeleVFzv4zPA4D3M+ouVRveQXU4OB7uBejZtOTcfJpbW
I0qnxkyuDuBdDMM5hGTH+a5iZUOfGsPpHN5RM2xm8seGYLuJs13WAhPF+9/2XzgoaSThHiSfdk0K
AXlPpcZRF94HSg4axNV+oL15pEZ+PJUTDmM+QeurMi9OeB61ZGul1O6OceiW4KA8qPJPon3JGrAp
/O9cfF6musLGAaU3W+jnXG4nsyZaPviwzPdByHOzfo05ShRcRRFPj3gi/wx0BBR/J/0KlyfSudlk
lJQYJp6igfFf/EJa51aNfkoD+IHHNEn4AvA8OFweLgvW8IdlkJhMqzznlqug9MNZzioi3bjIgy2U
qDEaii9UaK41x54hqx2JGtpsrw6VDe4ACsrZunKv6QwbLQi7NVE3oGS5v+swpkiyHlW13/Qm2g9g
hlhry90cXwMUtbUNOpwSSsUnydhC6feNXXOtUZ5m475V33C1bs2o8Cr1O2X1MUQjvSBWhpE0SYfb
PHu2pfITI0uJhha1io0geDOa6UPVNJuedkDQey0oXEzOJk37FiYcZtvYtvFfmt2gXqF33oz1bdaf
3LCLPeazdHUWpxrAN+Fzb52jEuGP19S1G0yBbz8GevWgA9gNOhY+kPonCyszQEWJcGrOT5P6JuOI
Z+CwLrAsZCJlRK1ntTi88KUA/qP6+zZHsdHsswq+hrltjkHLMAwsGbs4/c31Ay+Fick1PLYESugt
bwRDUtNgrobvAWHl6EQbR3Sbxra4Pm8AGv71nHHwKrTAD7UPgka2Djj+bycFldt/0+IxSBTfdf3Y
xT9xxhrnwQpeFeshau4wUKFBVhnWnsLBpshS76LpbxkQpkItS+f3Onzs41Mj1K3iAO5/LJQvwXA6
mn+rrsGklt8tqY2Mh3pTHz0YA34bvWbKU2r73EpZxxnvqsGLVkfbaRXSMq0SOG2xaIIlQFfWUJEy
8hlCjN3pLooYfpWcyJpwoZ269XwZk3JXWq464l1v35jcKtadCRm4y56WZlcxjJ3bXVKXvq7wc7G8
BfuRMadtEdCEhW646ExvUJA310X8Ea2wYYyrLwZ2b7TqNbFH67Kp+xjEi64dm+ZjwqLX7+LoAOib
mfJdPZyn8o5hXmJ+DsXbDEexvma488IAzgq8sfLE3LplVj1xxkfpJ2+VyObXMeRCgSNJTzpNv5aC
MMtcI4hKohke4goBN8eI0b8FpMKtPVHA4908xm0NdPMELYaB9vIuCIxk9Ca0A5bA3RJdFaozoi5R
QveMsaaNRcaRdUHNo2GVwbyp0eKMuIYyz5h/ZPszp/CPReldkEq7U32oDQTT6juNJTR1v+nXj/sP
9Z5l0sXoX7pRbVYBdwXPnvkdbWqgcCyTCBCjZHKY5Eu6URV+6/yoJPapmcUD2GpEt6M4cq1Psj7M
EbzCBNar9Wfq32AOiZFBARsi3QpeVOsVwSEMBMgHP/nEKHXkzkaNXnOehwtQNisEWHIqqn2p7Kmk
9fmWoiFOTkN+L0av7nxt8ZP2EOS7dHQJ53Br7bg0ByM9z5NbgQWrj5n1kS5vAJQdcmNon4GQltOe
rAM2DaJkqHgGi0RTmxoA+T/zaNvbrlO+d8wyZ8BSHNBU07PkGLCvGh84IcAMP7XkO+a9Qxvg2dPO
QSHCRh+7vxTHtER3dZEkUxaIOp2MyRXlUT1/dvZPyGjbTFXgDAankPD8UV5l7VcEZrl5plGCMuKM
H/X8OJh7wSIhIsc5Z0Dl+6bjx/WD4dwXcmcOXIikCx8pZ7f9vIMIM2PrTAd+rJ9CWmNHofAr1hAu
+IzEQQqmodOLom3XZX700DOzkh/EpUTtk7k+hVAZQ+xr+heH9GIyVmd/of7WbLBZnMj0VNoa8zOI
4US9oDtm6pjhORHPYXDOOm9JvE5DLeCO6bF50w1yc68ABP11Cj2hmZyfULUAAG9pHeVLL1wKTFsc
bPvHwaEX7ARmVnHm2e+nnV85uDceRueNU8b8oUdgUsKsYafCwIjYgp1C8I811fRZJhyv7gbuZmzc
j43NmBRXPab/h5Yxs+kJcZXOA20vMc+uJulRwIjdLyx7Gt4ivKReIpkvn8KOQCB3ZIFUhltouQ5f
R3xWphFYmicAMF6U6q61Hik+Ucb2Ab7DbR9vLZ3H/m4c79HHRfK5T45SO1bN/WI+JNopfeEYrQq/
nnd95ln2KWYIT4qKDePqDnwCKTuGeKj6bWgcs+5onHt57trdHFyXDM+G3wBJVB/XNirW7tToItcB
u3MlHYn931qld8Jr1YPd7rk8XQ3WowlPhHG9lbhShZzu84bG4X1Ff2+6Rn8DRhkX3mJ/qstF3arP
+XSkosRLSpFNCzuBkNtQJpXzsedi+VA9LY5c5kZJsDV73xa7SH8OkxNqStGQjrqlMOCLYb9o2JwC
W/vZ+q4ITkJVqRzkr/pXPsy/8se46ocKyMSv0HdWuOXulspGfw8QI7qGSUgHU/wNDyVTP7/+6B6b
m/1dRJ4R8+j4QKT4R43PHT+EJx4RNsNKzlUimV71xC3ak2UzR2IdihMKqoK7MNbK7oP+rlC2KSw5
qLjQr++Xe/OiH8pLyQAYrCXUrc1w638HsTfLfcmBEDKZIgzc1e3tqRpfPJZSpzCmOyRlhtnoJX5u
fwEl8kB8KQ8czKcRqnYk9vpPkPpT4GW5V4HDJIKHF6v2GLiQXiFRia+yIyzbJAUxS5pIn7bxWrgz
GeO86NOmep8pc5IDUu/c2uepj+Eq6/2Q1SHts3R5CLhcZraCWxzCxis7mdbwO307dNsy82rLDdJT
mroi8UgUYrxHI71ppuYLwGGHtfGW2/rrUKfbbIhe5rXdVfJql6tMYZtQ300JbHaZvIO2bLZMnXoj
0LbjQmdRmMnD0KJ+VlVovMlyp3bOW2HsKUhkCUftIVwT6j4FhofgNEVs/no/7VHMbxDcz90hjnH5
bFKF58OfFjdN3DzcRXDRpmSrc70EjBqnm14sx5rklBRsagHMcPhFekxhS92dfjmN6hnmw8RYT2eh
PUlx9QOsVOEFdWoUSJe5A691WZ+Y77dDtutj9thV4bZpA/z5D8SuG1LgznWE8KcneOU5Z2neVR3t
ub1JwCsQ78CvTUYCD1pIP2yRvtexK2ZYI/k+HT/DYh7On1qzHjwFQ0JPSZ5aNooGc+uR0icJOB5i
lu6K9FbT7sadNV677nnSvmwugFMZvfaL00LwYKjyvdg/Sm9tq2LAq3pnIQtOS3Bhf3DxsbIAv7mO
eK0YFzdy4e8azlprvFXqOxhLAEAltcvWN5xD0h716aGIVLdrzy19tGa9T6PJlfZZtv66ZGwQeB38
Kb90C/0BzEJK4NC0eZxfqEV0ecjgfU76/dSdEYellR8i4rK2InWLW3fG6+vszVvJ4OKVonW643fP
fug56ntj/fSAe7nMtRni39kWADlyQLw+dKti3ytEbvBP3Y3FDq3BGz/+ONjA35hTLCfBv7FrZ0aV
++IB6Nv8hhWJXSOSuIpQp9kv2z2xJG3rYY4yxY5Xkc+CECaeLQx3m+GHGxWxQwI+I/BQ+/T96swu
iLoQrjnuMvHnzKdhHDe98sJKykLJxqpRMQ7rLLAGZeqxhQ5Cd2l8fWL+hXfBlcP6/muDn4O7rmCh
HEx+W2rsd65efBcwi7b0xmXNpMVVbHouf8Q3tOwXOjND+RStXwjgiY7Hm13Gp/nO4qQVbpQyTnP5
XHsWmY4/VMfEuLXagb1omXNx7XJ6nsr5DPQ3e2fq9wmUi2ZTv3Gojgr6Pf7cgcHWAm6H2g7SCgxJ
1PbT+uO3UXeby3MP1VSyIsREuq1n3q70Ok9MfDbBC0w3wuMqbyLIuzxaqDdJdJif6/x1pGjtL1JE
vk2zHmjFy1hbf47ljpjZUy9KaQsf46siQdnTyo1ayIS33PvKBN2XDWQB6CbuzpLBGx6ph0w++YCQ
WMcxAlAGlYQX7G8VroRiAxoFqmHAYEP2l5CTBJW9BIWiNp+Qdk3xHVGQ2c5DoOLI58Wbvm3QGnL8
8lvxRnAcUDtS0dcJubJluMhQBIf9Y9OBwPiYzJdm+ulrgbmQtgWil2RmrtE+gMpbh0wbQ6OwQVNu
MACxHv3B9FTCt3Dzac1dpZvGNSsOWcltXSZ2i0lFvlSOeVOHTHucJd13VA+LP0xJf0QWdBqctP4S
amNyjFPnOBKnUWZ5uUOTGuGB1CrZnaQYqFKssfKgQObHkAkruxptPBJZCiFcAbVi2BqrNKG7gcZj
B6loumjOQcyj/kBoUEyHHtwZcmEvMhw1Rqy6T6zQckvC0SMA6akW87cRcE/rMfIcYyquVqqCWWzM
HEEqYlDaqDT80wYGizIhoq0IuWYG9DHrfqJaAxb7NWpxHu+tNXoxFIQw1ian0xrLaOgENMo1qtEB
+nWu1/jGf/8tWSMdO0SaBRmP/Rr2qKyxj2pJACS++YOzRkLKgXDI/l9M5BoY6azRkehX8522xklO
oho2TjJeCamJz3Ads1OFZ3SF3UwHDLanoIynYw0U06yTmeyq7NDNc4TatSXI0gZ1PYwkudZtfjXx
2VLjHrQQBynyUv0ULuxyEVG+96m6XMvWsJ87ZX6KW6AYmg5XVxm0FrlzP7n128Lq9WJ3KjAmmcfH
9DZZOkOoFf4Du7U7G/CALNw28O1ABBUCWJCoORoW+EHWChKqV6RQv8KFMGNFjxG8ISIhoeD+QxCt
MCJDZ0ELoejf/zFbsCVDbkmGkfiFM7M0XIjMBHTMp1pr7BP4qqhp7xt8L3xqFGX1K9m2zY6bMYle
rBKnxTJyZ/dV+8SfnnAA0gqT40B+0HHU8dM0CyrOhRJ4npZVszNezZkhqGRJM08kuItgfDJyA3tG
XvyagqUXEESGQ0HL6a3ozOuF3LWjgymLX7LQeTQriJOU/Y0v6oia8bfvA3NXCeUDFzk8PyNvUUNT
0mhtIXBD6Vsr09+iOOsO2LmQUVhPsZY8kW62S9BV56Nd7NKMTYDS4x3GZ9Zu+1w9qq391cY2qE0j
Za1Vzz2FsN2flT4bziXjOGH9WX14GZBnqFqIF5YRYR0ovrH03CXYX6UW/0Hgoi5mSKmrjNCMOiXW
RpvPptOfokLexhxPCi63yCOwGi9Lu+t0575mqFHnXLhOTANXdvELJOhdYVFk6YvV+eCHtqGgt56M
5kLqJpqHRewkQ/TterZqKUw7VtlsWbhviwxYBkU4wxEfEj2IWvU+IL2hb6YzktudivdrgybiuSqn
F6PVL8GcIKbSaFaH1M81LTqzi9rrMoPwjuSPLQUKs4Vhls46xa2XRZ7H8WpUwXAiLWUPwGKf9tpT
GzvUJvZEoiIytTiWPiaMn4biWXXEXtUB1AImAAxaF0gGg41t57QZG2EnV7FOEgDwIKZKHwedNtBM
bjM/rHGi96At12U2gRdd/Qot+oOUBpAcpzhgTCAaHim15VEOwHbVLd7PJX0hXmwXL8VHXdmQg6Sv
FQw/zI5ZwdQ8kYrkbOomIjTQ+LbWaEyjUJ5r4NPWEJ2YAlHEpOkLp+1To7XxpquYyhITwbqeyWph
31TYUNvEZlO5UDCUymOt5uSCIMwjT81kelqpXm7cRgOGOvPABymLt2bFbjGOLoS671pm/IsZnwcV
UGpJIorHIt3SUTQEdYK+3hmesAS+ggT8toLpF80aq1xn7U8a5uuigumqBJQEM2v3uvLSvM2xPTJY
tyErliM0ma413CTGHFD1w34ZrecYPSsGs8DZpoYmsPGCcnfYErDORHlSQySu8u8iL3ehSle09IAc
NSbeEYsXa1yC1YS5hoHigF5uS8i837CeBpE9Tp3yPmm0GM00Ig5BnKaaw6EqeWDJvI8B38YAf9Mf
oA9iNdefgqh5Sjk53WYpoKc6+jXJsCDO+lsZPiNdJvntudSRuKyftLXEt1EjddY0vyOt/BWC7zBN
aRdy9ijR8Ja0ojmSkAM7Jk9jZv/lRZFQ/MBq7dVigsXHh9ay9AGK0zZoWjAGMXjFt8qDzRFOKpaT
te9WuQCgz1IL0WIXb+M2j/xaZ8kd1tmXnJBTquJL6Mp5MJOjxiAJQR0eWCX0NQ4DsmxnxKqDoHvq
rQlTdvLdhng1HWN5G9LbbPLNxrINAHTWDF8nBeauceI9rJjANt92Ba5gGELPbputzijRCso30xqu
w9KetcogHaEcmQfb5UWowcFpqcvAzgjQgw0TfcIrLY1Gxc4A94JZAt5MR9pdFsIU0kqaWNABCS3Y
4LOEbbGaSlIVY/syK/ht8XNsBBb8raqWew7G9qQTUqa21rbug+6EiOGwFHy89mISCykL37CruyaT
p9ikh5JWfUCqUDI/jsn+Y/CE//dOS1nkFWwnDb6tbO5ZPffBl4Flzg11tvQ9s6skmo2Dpr8NgJUc
nCOHMNQ/a04MDA9OGCNPKfHuaHPBuLKemSjYJ8QU1qavk+c8mv1ofGFMV/iB1nR+lNtXdAnvaTtd
LVmfzbD/1Rv9HoKE8MKqvxmxYVzBRbJsbcwdakr0Hlmyi0Ko7XGjcVq1T1xQ1FN09QF3oF61sa/Z
KBz4PRIiDtjGFogkFwTPekCujSx+1t0kH+0+1Z8MZD1rByfZQ4pBuiQ7W9uZ5S+iT+3L/F61oY42
4jEP/la1Z3VgRfqtRv0DBRTwXOuWBqNraD0T7HH6IqJVFCgJVMN+DwaEMqHS/VgBoartCxfOL3DW
AzQIQqMLdCKg0cQqdAmBr1+7NkSfx6SLNO9EnjEIrEpsDlAmSathtTJzdxXYQVngU8E70oAxQhG8
ZCeDAMwtQhKV0R/J5az3HHvX1epeKZGjkmwTd2C8ciDuq3LvnwiPnrTQsrtEq/EcBPrJbvBS2fLP
ntqfsU2/nVum8vckMaHRRevn6w/mP5PkVmbkUpINka6DhAmPkmJB77LNv74efmqSgXoV5Sl/l8Pf
lcTh00AJ+e8H1ZN4r7AYJc5fa/ApDZX1t2Tc/mn5LLvh59//0+BEd3OZ/pPrrj9yFRai7tqMg/hB
U8ukaHwP5Qy0JWUVVkmvhliOI2YqkLJKoyW4YVVDjagzKeQ5CRHmZCmZPzjOSJIgDa1t7RMRrYhd
VTRgiS7e4I4zirHqO2fSTsvCthDMjg90NWYT8Buye6q9kljTAADrtSra5/+2Ggz+vx3j/27HWAlO
MBT/D3aMzyKu+uZ/9YRix/jPP/afdgyBwxO/gyEFOzIhBX7F/2nHcBwLrrZlCq5JaWPU+B92DPM/
LGc1g2gC6JNpmP9lC9WN/5CGpZr8jQaWUcP4f7Jj6NiOsBz9l19SCulYGv4OTee1h+tn/29+SbNu
iwqEr7PvJR7CNGne4OUe2rF7yav26jpqfJgDyolwK5L+qySiL6ATaafsTxvbiDKNswr68FNn/+ao
yZX3NE8NPwHtabG709oR5QT+iXAR5hY4aAIdpHqMk+wzMzR5SIvXQKmedLmFBm0T1s2PswuUbM2o
dju9JUa6HrjqBETMIbzTlky4xF+65qA9Un/l7I/y+RYpXLRNGh8j8UOdtLED1uJgwEHi71k8kcbQ
aT/ahNSWCAZcbvLUilNJO7EPjOzWpcqhbahhRtPYOQoSpyKJj008erNOrPA8qeBK5uJYTNlx0Kxh
S2Lal6lgskDyD8ChRYijHgPyfnzoQJqbiHqbJVl7S95JjLbcRYZyU7XyE0BH5aGJ6eflqgT10Ven
u2Jdt0btKSPuaC7qAB24RdZtzj9Jsxkllq32aNZPWqFdzCq+xyDnZnPcnJci2EYwKcCpqOQRGaty
hx1ETINFpJPmzrX+l1phv7XatkPGRgk/9KzY4SFQQUy0n+XIAV+RPsDInzhLnO+95jOMKDZNNX1X
OcOjblBfLEWEuNe78M1wdkvzJMFi3PS5zncOKz09a+BD9O0TrOSvKgyhg1p97k+EBLPsLfNdXoOq
EEqMiG/ewKBgQxHXHMOyJ4A6HVS/Mxm3YU20/eWcD7Z26hp1b9IR7Z3IeRru6sB5i3GeLhPMggsG
fyZR9BPmREHAhxRll5g1SKzHl6BKj7rpr6Saucw+nZKyXZQ/UxblGxcVG/OMwjOxPcE6Fq1biPmP
atk29F+364Oj05oIXJjuwtVAoWyyqqtsYFR8+ixcjymzgk3TWjTBlTGjUzQdxCDO2UnNPQOM51XO
MOZaCvICZezYV89JNr3ChtK2gYhpzZX0dVyz6kuzwtWkXscq3pt6TjGZvVbx+DJM40EpcNLa4bNj
1ZeQJEeeyIOuhvCEa8Bc2DJkfi3weU7VEyahcaNGaA/0PPhOSwqpaiTDTiXtZP2Ne1nHWyDDyPzt
yKKlqijzEoTJpWFQVehojBi/M6XXigK0sJeUYDGVICB4SK+0TYyvmJiK4uboccqAUce0qrcb4+wM
+fuY63eyVQmWGoNKPzHsoa3so7uJdAV3Xntrv+RbK7GTh2z6NVRPrV2UzDcmuDIWXc74GEaKcZrt
4b7KFrrK0QgBBGdul6PGKnOaDTE+pnP60SaMkm1CqhHtXEOSpTal1e7MUJboGOzeY8SCobxSIBCl
ORNiqz/15lIf+PP70EK2aQoy7GPtGpsM75UoxZYljRMZQbZWY6E1oldd/VBVzdqn4GK3arr+q6vk
XjPCn9rgZYwNnacFbNpuciCxmv1rlhjjTo793dIUWMA1leYUj4Ce763qpW6g3aMDJZR1uhbs+V/D
oUB1XUJYIx8ofQ0sMC1mLd5txc6AgwbaoVUprzjMonUYWc3UJM5ovgStn9qovGTkgI9LbOINTZ7e
ht/bSzOVEUAwYBJZs8jLYAy3AKJQxEvpRpGOXkyfNvPAVtDMM0QJyHSWUklPIzxufThlPagRvdvP
RvCkifYYNFhFogVAh7BPi8mIOiVocA63dhjRhlW4vFU0m1NvJMh0phdeNoLlhrM1Wdey6l4ztpAI
Po1DkhdnSOZPfI7U944SHKxVNKqxazVZARsplDJiUgdVygMYFm0NxgNtbj7IicG6siCrTWb4KcRd
pZJCTivw+OiRYGcdjY9Ab7zOdL7JOWJyi4n8LgmBn3VZWp0XJ7FfSPDm8wovOYHXJ0vVcCWbA5Nj
B1VQn+ntXqr2cIyCeTiaOkENyShYdRoNQrjZVZNIO+nRiNafqEp8J6q1L4nQeW5NchSUUbJnKuKe
zymNz2XSfSp2bPtmpiwbTOS2l8mIiCI+ZSLVV91xk3YcImuMMAYK/aiLCPN5U7bXEpwVhypOHvJO
muLYNhGnMm6LkslHI0us7U3D+Nkw92pLaqeTP2pMUkj1udR19Ax63Scl7oQac/W+LGSDe7PSs2Pj
/Tg4uDlomQvYBEw6Vhhwje6RhLbPYS2PjdiRO6eR77UysccSsLcrDQ1VXU/zPkYnD/Er+Jv/hc7p
BLok6rY3Y4hqupp9tzjwK+60wNDL7WIylM4T+Y3HQMdWp6L0ShkVVdZvFSz/gL/k2+IGJeVmOoXW
yIGGM9UzFAQ2RjhrjMOqgxZUwetcxTbYtKHCcWkErwQG0T5wHrWhcbGqDw2W+aWZ2Ynp04SBMi6+
k0gt/2Sym5rhZ9YH+8HhXEDVqRWsBTlRSEo3z0aCPj0Lk2xnZlmxmySA+aQDl1Mp9rbRl2nbrgwy
xQkZCoX5yagTPimSkwnY4G4VS208KqXAYIZ8O5QEceQdrOA5DGpfar2DoFAGJwW5LmrPlCcpalb5
rPYEBW4d/3FbqHi5lEosezo4SqEKzpAq1QYn5KrpTAiLndaInJYX2cZ41y7WDSwM5IKw2S/V0t0b
aoiAk41QY4NA0+2Q2YnVv+el/YsoTGg8Q2z4dMP6GTOlcsGzsayX+bGwB9T2GzBiFfR8g903Gq6q
CC4BzKhEQWAtigNhAihdWBpAO3Mtui7+bhatDtsTD3PKV8QXVE+8CxHxkek61Ypi7Ta1lsFwF+fU
5KsSLXrMaRgSfscaOM8ybxgNX62zu0Aor+tXbBrNadT43irxVIAZh1nEQs3Ikh8dQUQywENqyRKK
LwtZ0l13NgckYLWJNKpEeaGamt/ORH3iBe4yjWV4+aM05r2BxtK0eFequKHFrLT3ztgx5dc9ZVJq
MhwITzcmNNFVvza77TBtTTkV/twPV+oksc0C1LqpEv2q4Xya2vatabD7MK4ibskQHD/DzFNNWRCA
GzkPCQJbCcPEp9Zxq4ZNytThxLG/u7CukTD2h3hNtek0JfcdXaFGSPoSsWR77up4Z2rFX2EaPxhW
PIKxWlf3UWNEblKLf4QpLBZQiqEzncJw2gqGuxpzJ78xBgpG+mecZMurSJSLMPt5W4UUe5NVnvPi
XoS6F/WTeons7m4J0Rfqg3PO1OEzUIk4tFvlVJSzg7EP5Es/II2v2giXZnMBnbAK5MtNr94s8lc2
Sdk/jHU3UGxHt6U89SRhbjthPeiZVvKMJC3yEVp/wsZ2PK3fQWqgU2OxzK6hd3tycLxWSU2mjvbB
qO3/zt55LEeOrFn6XWaPMsAhHFjMJgKhBYNabGBkkunQWj/9fKiqme65bS3u/i4qzSqZVBEA/Bfn
fOd97mq5Lez+K/KoHVJ1jnmvQB5bCK7Lpx7YyCqb537juhct03Bqqk1R9l9O2hp+G/N0GatpS5aI
yxjVNXHaWNWd1Sfj3iqrl7zUEQnwFfpySRTIJ8bEjNSgJt3sqjxBSOR4QfDmGyNDyta+zcAwYbFx
KznJWrAtKpa1Ub0skCRHrr6slGL1G72IUUkS8paVE2Imh811es2aBQ0p6NWdaPjVliGTf6qPZXUl
xZbIezM78mHiAWL3Lu4kAi+RiIfSOOTLCsxblmEEWQi/WBZk5bIqazEZ22MwHJXHj1AsCzVSqCB6
LUs2fVm3KfZu6bKAmwYM6ADY2dgjuex6UPjkGX0luIQJg++OalnljctSj4mc8Uju3S1h35cvi79k
WQEm+cFLE+sazwRGNukiGxiJPcQo2PTq0NsA2a3+ik0P2iewV4jcM4kqyEwDhDNL2uZIOeE5n2bC
ukA2XHvItVmWTvZbHOyz7poML3F8raerUPeGOrGH7cx7Wd+jKNo5U3Mpkw5V9p4FvyNOtryQYtKb
zQexq/oDTh9v8jjOHizzWsibtJ8tdGZov+J5Wm3x3/KT3rHz6cXDoH9UJFhTsr+HBUr2x1CdsK52
Z8c7587FIOOs2weajkkiXYO2XHXivddfZ358l0dnwGjHJiwl/cmaazKegx+o5ciaiJMbFRTVCulN
hKS3f3LDd0afbbX1vHPFYmI69oyhyh8juFsGgAFP+q1un9z26sp7XTLHehi9g9Hu8/Ykgocovi2W
ZMu+DSQmqgO6gohWiCqyoRLH4K7dhoB9/I6NCgxzX7knjuOhfAgJ9ksuhk4G2tnkcejdj85G8KlT
TVlB/ZRVD1tbv5r5e0AEmLirxateXpuXDOMnBQplL1JmYprr+4hy4coXNs1zrt880zew09ibJfQc
gZC1Iiq+OA7GRg/5NWieN4vdkbSUbEs6FJQ1Kohr0W8Ca8ONU4YwPk9RdmBs6aRvowaOEPTLfYc7
nNk+qhsoaKje7d1c3KNVMNVxaq+tflLG/aTv8uqSQcksrkaHSGabkExtrft0k3R7vnhHtadxvZ06
x6+NLScJAIUDRqhK53G7lvEubXfYZYx6kxMTtLTRftVtksY3OBRNgc8S0eumn9AVX6KMyuuMBC0s
OW7uu3LnPIN8W0fmB2FAW+aV6MC5acgUXtfjJSfkz7lZJsarozE+hjUuX7Qx7UX1zAZecD3byC1Z
cSAMK49u+tYEuNOD1docLplHSPXW7DaDTo29sj/jAR7Lvid73HnDo+pT8yyAhc7ncZOQCVoTK7VJ
E0SAdxF7suTGSkp1N5ebTWMn4quKFcHpqfhIHgwiD6Sv1yfyOQXJA9atLS+hQWrQel31OLdXZFUd
4Nu14XHC+S6ejfwzjf0wumLsNwy/r99wjHrlpWcCMG6Rq5QeCIo9ps5RnJxyB1ShGw9bSFDdfKgT
1DdvXnAsiUhtfc+FOYAsEWVnvYstXw+3fbIjaEJo69QGDLAe7tY1LSSKbN33tMNUn5r4iJac2Hjk
iJXJnztz3CJW6JKjyuHUb8ggGxCbskHqN1Xg884Kb8fWcmK3b+66AKI9BYg/FaesvGoJgtBdat8g
vW74pxUQ13TdsCGFaMrrYWzha0pjuw7CTRdsM0ZOJZfGcWw3bXgW6Z7uyU/FKTW3Ze/PAxSgtc4o
NUMshuwOJZe9iW04mUi61rO1YkrPV+KSovyjG4Ui1eZnDUI/lulmXcc+4YK8ffg9ZuKM1jUBkDAL
sBLT7s8+Qoj6k/09ah/kUsJblZ9uuEO5oUdsP1nOrhX0M+4vxkXO2kaMf5+3Pu43N/VhE63M4rN+
DiBEg5kkvhllLDwfdD79Omr3I5L/D1tucOQwAGNGgPUSuxOZEchJaPZr9VRHv8f2o0J1nd7PkDCR
yZEiDdYZhRDvWLzjmJWmXyKDdP0k4u5ZcaQzy2Z2nOWXEMMZElF3tUYPaD2ySPXg8BLB95l/hLEf
fGrLOmPkWPKNy1Jec4f8Vhr6SV/h3043wZ32Y0iOOJ+xEJlhpMfGJJ7Qrn/Lzyp7ok6Mh2M+HNLh
0/J2GrHjzhqIyodq4Vqw7CFMfW0GASltdf4dialAU4V6LpkfuiygCFUI3ip8dTkHvriJNsKUMrr3
KlH43Ifeb2LsOSIMXuORHWgMEgkRsZrYSg96+WXO9xl1TQGQQG85AyaEcj+Z/WHjwJ5Qf8ME9bES
cnqDjhNpcJdn2U9LdeMAKksq5pZmVh8bUJ6bYexebYUuAzoSQAwMaVZA7myCVBGzf+WlCIpNNO5m
FX1bAZnQSOttco7RgmKSME316CLTA7ZZr/qDYZic8pdx5iUrivKWdLRowySxsU0smbC7IgXuzBBG
GurSSsNNEGgjOWf8Ch2qSg822Hqo7DsHlrHj4ObutPSi662vzadpN7m2xWaMxr1ZYnEllNcBHTSb
XBgvILQyJPS+QuDZIJXXBlg6wH5BXZ7taD/mBMl2LgYtbNGZVEciJg4sxD6yIn0O2KgltvwoUBgz
dpFOwq9uQ1iRVYfQTC9w5hJT6Mb2hWzp3C8FniujQIuax1OzrgzrlbFy2OMlyfiB3HbgkGV1REbR
WxWiwi5h1ozEDxthQfpXE73m56B8IXseKyMPcei0iEaLYq3nLNbj+perui2YV9y2gH13JO41a8kC
dCAGw9ELMIcUQVFn7XLyK1eDsqlCIZ9b6Xw38opnOCAFQaO1xanpRe/MVQj5Whuy3kOpexh57kHf
rvU3MfSXKMUSa2bnIbJ44ew35iSvpvkLRvrGTFxfg++4GrNFepxhuEmc77Y4N0R9jMvsONbnnWeK
aypZ8kCcBoVCRKN1pxJkUeEAGyDDXLc4S8dKfPLfa1aDk2g5WueQ/i8GEMPSj3Xmo6ILs0Ccppm2
G1r5JtxsOGnTtJGJy+o35Q4Msv2/1kF/hm/89+ugZSHzX66DeMayDfrHOI+/P+3vdZD4A56nQ9vB
Mo98smXp8/c6yPjDIEZDWA65MIYE7/hv6yDrD9ihju05fApgr4VpyZi6Df/3/xLiD094Ojw50xXM
DXT3n6Fzud4/0DOJ82AibPIFHYQh7KBAhP17QJ1CcVPrltHtYxU+impgk07qX2x+RDoOt7rUnyZk
qhWFNkIvVsPaBHwRlUAI7dsfwvJEbX4cTobEDxy77ls8gb/pG+tCnjfchHZAuWxRDZWcZF6qkxQG
S4v/94bl+Wga34oFRl7dJ6H51I5O5xux4Z2y4VM9eGJyNq7T1yckwLFX/yQL0LkeMwYYBfD4+aAH
0V0qRjAcdrHyEpbY5PU1OhhAMeqbxm2fo47F+xh8Zm7+XtqsDyKS0Gd7uo/ls55l2Vqf5Ms02Sev
Kbamlj80zmCsjLF87KeMCdBiRxcfujK/ap6ZqE++LWWC0UT1lYY281ZHvnrDwqqQI4UYtydcADQX
gNyzva1xKActwgsdhBTEKy0/Far/iBrITnNxHkhlPNXFMO2wcGMwRDGvbljchtmCLpPKjr5+ZicM
7rwNjGuLGoCMR844xz2FWlegMOW3k5UgfVanlXHGaB9ViW8g+upczuNMi0EbJ9rgp731EOtY2nIv
whlTifK+pmCEjbp3y2Gb9faE4two9rjwag95jVNcUgXkagzxK5CPwJvat5QPQXKLxzHge6TdKs8m
v3Jx06WajdC3ttal7UWHocCy7kh173kzOYg6pZBj44FVAuH7BHBaJBzABrxoD5zcQXcsVvIRxiMO
dc/JB+xpeFkrFKNWQMvhOcOlDOPrbD+HbqxDX46MS+tFg9+7yGcIzAi33sIXYMGyihUt0UA0ge+N
2iFyYIhZDtPHtpqAy0SsQ2pIhlEpf/I5PZRTAzRA4EaTceGhi+hrX5Y1UeU5y0QSp9NDGk9ffYlK
JsZ4JJV7i+R8BFdzqpmcruMmvWvaDMt4iY5F75k9TYZaxw5dM+5IrDtgwgFjCCJN3+oRZZuZIWcU
RffqdbSJ2gY/MVY0N+rQ6TF0TcmyWFvVi2i1j2Im4iQzGnddZz2Rq2Q2VQkc+KEkCUpQLqIF3s0Q
74y80HgjcuYYbcn6KXWOcsC6hyk+Ntphp0okVOE8QXGX2zLJiWJztF8EnWTrQUEaScMpRsnE9EQv
0F4vexNWiozKQngLGYp3vnhCJePk6a61o+doDvzBdk9uM38nMypQF6gG0p/qgTiNAXZSCK7BM5mo
9OGrbLNHC3FIr2n8RQI2L0LACJH0lDX62VqUjVlIVb0kDc6L6jHp098E52EAwVQwoR6UhfdhLEpJ
1lDrCjacVTGqtehBwx48/6Kr7BeFZR7UA8xWuJhJGHz1aDGLRZSJ1ttdJbLDBjFFxS7HezMXIQKT
9AlK6pOFtjNaRJ4StafUiOhgGkNzYyCwDyAExjWPO6+MPmFoODtj/rFRj5aLjLRa9KTL8mtYJKYt
WtMCzemceObGWWSo4SJITS0V77Kg/JETnfKQzk/VMOK5XjrcmO6n1qerI+GzZ4vYlVgka49E6NgN
ZXUcUcTO1FOLQDbouyd9kcxGHQObFBXtvBoXSW39GiwCWwJgLURIDRtjfNu6PDVocU00uXz20tIg
0yUDGsHuG8/xL0N5ybalsNyW5JFq7aPtuA/9MkQY41u+xJZG7mkyUYgCRNn3oeWsCFhSfgATAgiD
1A5p8KVqJ9rVikDUYIlGTWpCUlPSUu0lNlVfAlSHJUrVWUJV6yVedVqCVqeSyFWna7eBaB1GzLg1
IpE/1LMNvS9sWgCJwNw6J87Xtsbrr2ujnwjtrpbU5Lw1HEDEACgPDSO5b/eIouny8qHfJpGH5sZq
HgtLLZEs5tZsCkwGeUnwBeG82yq2obi5XKlK36X1mCDubEYYgSEHvdcwf7miYIwuEFSMvVcPF1Ui
0Xe5dDb1AgsyU3iLFPaAAN85tiN6+qRfayQJIPQCzKTZzctIfKNCiLYToF5Weo61bWoJIorphZoW
N/o4vTBffU7rJFgNHtr2MX0auSSuDPSfklCRnKsNJ3vG+AXl7r0QzEGc3E3PNRTZtjXe5lqRQBV0
WNB6xs2DWAeJqM4Rkq1jpcy9ZlnVvVNXIUV0qq07IPXniC1o6TYkbFT1n9CRYxfUP26myKvMnOsw
0mEWM/4HXiCvAtyn1dhYY0UfkAwYMLASeb6WZzZ6XJDiVfRUhfK9bZyjMweQ7yAxahYrWDVu2eOF
azewAfxqOVncRvFBmt39YCBkZKDLoRRidlIB3H7ZThwFhfPsFcdGAzo3v4azfriWOu1AEFLVzyUW
SIRTd32acapP872K1Bdb9+9Ow32oSdMFO6Aflwei7pUIDkFGJYZJ2oNGvGbgao9aDohpGI3HjqBl
QzAZnttuF/Su+xjpWG41FQabOCmJ+ITAjOOVo4NRBIlQmdh1ttlf6sa6Td3YsJDsHdR11mMHRp0D
Hr17bKUnxLoBhj8Z4HQYMLihmZUZ/8hguyNij9CxqL1ZCJ/XUsNkFZfDXrdtvBSEoDDvJUZLxCSU
218mm8IHPOePgSuKK5EFdGFzSQC0zG4jL8oxHc9WlEe7BB/1miVzSHcQZiy3wu8yJ64kN0LUILhJ
HX1kcIQjo5zZljTjzXMTjfEzxmCNRf/J7DvCBQyXrT2aZ6caHtjkGFgie21TVoqkZWPYhEH3uyPh
t9fJifVc4KOOywziTzyx11w1TTSnJJ7tLfk3A3pQCkLJgEJPyaCgnpgwPhfhrm1dzOAGj1VXYqeR
yyiMGqWT1YG1/R0VK3wnYUBI7cRPi7mDOiRmiublh9DT14nLIg6k8Qk5VbWm48cQIPI3qrQazmTM
sUpSBb04rieT8sYjcWNTFeGj2RslSRTs943J9fwxjA99zAStwU+/lQVNsmpQvFKXnTXvvQpysZ1o
VH1b5zJBwuKB4JueuAa2fZ6L9TCAPpnUn2imn3wIvrrIYIzSYNAR6FFwUFWN+crg3l3peB3nkZ9i
VvzSbUX1bAU7QijVTou7u1Sj2tHn6l64SHtUBUq2Hp3PJMFkx6zGnandjIzUFT3wMPFi5CWzHl52
R5qbFzCJ45ql/LzMy/gZ5hYM981s5iP89GkbKS/atZiPYwvLK0qKZxc9qt8ZTLjdsnvORXR2J7TF
RlPUB6sZbL8r55ex2OrNQoqJKQZIuAAQlAsb+78/zcWjOSSM3d97ScWRN/GrF5sTOUVucelVDXiy
xz6dpnJX2C6GNmgvrVbZfqC12Y57GiSt5SCBbEAM4aosXe1dy5iQBhlIkDzWNd/MgdBG9s8cFxMW
p8zygdB/Z7Xzi5FJu5Y17opmgIKL2uBpZMrcmuZr0scDugTUzqJ+VH41SuYKzGP8IseGbxUpj4Ho
qbDzo0iJRzc767O2yh9WqW3sMYnivPJgcs3sKF1MUwHwiklxyonGfrVHeyuyMTyZcaytDc9cJmGe
dQq5xcaELYObKndr4p8zymw+x6wJAgoAXA31uWV3wMx+XZVNcC5GhPTsgn3X8cqdyG9pvW8XNZso
3d92E1+yoXMoh/of220PWlA+khBx15uut7Knhm1x5WjeCuURgF4AlHpILswkk6sno5mOyvtBaOzA
Qkm0la3FD7GTz1sXRYtHlVil+3awIal6LUKodFV6rrOpcKpuOg2Y6mQyHTbyhyKCUBhzp/kl1Hff
s4cU64uHixeHcmWYcHZbuDvldxCT9TewVFGD/VjZyVcgiSNBAr0sn18Zxmg8ecwLHLttB2F/5fYt
xQuEFTkGBAKM3zHN0Bxc9UAX66YDXlGy7vGUc7d4SYT33JVH2yPBOQrwkfdKQN9BeREr94hGApEh
mjrZg4WcM40tmtY9GiX67llpO57C95ptvKSCJR6v+88kNkaOf2HucDOMgcIJFR0LL5w2DelfKCjy
H2ViFXWbqzFOSOo4DtZh6mIHSeOL2zU8ReclFajCmNvhWeHpXD3YxEhelYm3HnRJE8urZ+TP6C9+
FSqj0kF3XFtXTXpYTfP8Pca4A6CyuuuGeK9P+NQdjd1Hdirgh025AONhfxss69kD1n7Qoh7vO/f7
X8Ob/+HwBlGuRejJf67lXYefjJXVZx3+Rznv8pl/zW+k84frcvlhKfJcpiTLlOav+Q0fYWgjdN1h
Ee39Odj5W81r6n9ID8azB+/cXKY+DF3+Ht/wIYS/BLg63MQGcqR/Ss1r/mPUii4BsOoSVrvuEDQg
/mF604WOzPQsJsDTYbENuD8qUe+XOK6VxMAZ6vracbz9oEPo4WTRmBMzKDRTCXFY07/qRXvXY/M4
hSIlPbu8inLorkNHeKHQWjiXuCf9okmSTQQ74d6WOu10MxQAyAIbd/TjSLu7q8axgp5YgC2y+y3T
IfqECqqMSTCnY5rPMDrpbhPD2fzr6v4fXd0IuIkO0v/L2eQ6DD/bNmr+wwX+b5/81xXuEgWg6xbc
JxdBuKc7CMb/usJd/Q9h24tmnQmgTmARH/m/gnXrD0MXyzUOz9+WzC//3yVuSATwXJauYxl8qpTm
PzOhRIHPhPTfCdYl95xNZhIBxq4gNItYgv9/RKkHcZ/w3wiD3aaUtFMAu11ebyLqkYgW6K2aatOf
SFQ7hDejnuy7kbnFNpS9OmmifjDiPkYqacTPuILu63AwL5MIzZulsRpr6vLaDeypaM7uhsQoziPV
UCkM8xiLMtgmA0ZytCw0NAZfMjT3Rpl/pfrM+tlyV8yPBGZbd2NWWnNOBhPdhDUCLIhfQkgcmvMZ
zBh5VId6p0a2Hl/BnKcbC7lCkOP00X8T8xcyPXSf64AD2iwB+kkbeH20AOW6xTI480Znk9pC0lWF
c4+8MSAJAO9REJjvjLw4wj+6MaDusF6tVKU7I25CP88vGDThQU0UwvrihSyAJeUmlhyBJCds+rNr
tC+h22zraB5XTXIQEyoBm6SzE4EzGwEJXvdw5JRl/YS/6mdE3wyjq1iLsCVIBTx9A+a4WgS/Q/ks
y+hQNqm5I5hkTfYIrBJi8lZRDCYE5gNhrDJhWV2BBRvhBIkMUci5DtiQNM7E5MnkbB1JYovz4ndM
ygWRDrTu4Y9gcLPpTcQptjKd7dDzStqd9ug2QBrT3D0RcrxOJtgBeOHpPkhysO5AiCI7dSZA6hRb
M4AGvebpVBfploNfED5RbluzkDtlorm3Peu5aKmZOiuVS0eKmRz2rEkzrJbyQFp0syoXkh0/olIv
3ckUFlHSsOkOA2geZeh91NgQoiT51JnZMgCHa1Dq3W4GM2lwCcXiZjYMeC0GCnmLRUxnDx+3jK1V
Er11QMH9viBbQIasqYn5xsiNZIzhUB9vxirHoJk5WJGLJddPP44i9FsjSC8WCBze5fGmN3kO2tw0
iFEu240IJRSMAhkWUyMQ4gjy9Pq5SiiHCEcG5q4kciGPUQ4GXyfbxGZVfjS84iFG8DUaw+CzUfdV
VD2NaaeQTjw5oNS+RIGb34ZPolefvQqsh1rBtTJjU+xas0tOOFK/qoC6RwvN6RAEyC1TC5lDP7eZ
H9H0bysX8500tWHjKjWccDYQojRzkSsZ3jdzA3w9D4KVGah5n81JedSmZSgqRyAqORCOpjD80OOl
7kX+kjPKkJhpQw9sks6iFugg4cX7NE9/ofAVcChRADB+gpgK/mJQ9e+uHrD2IeLnFVrVduGj2s3W
Ecf8OtGHTe6A5cZupyaK0DZn6FMK1Hh9u3eMu9El3s9QOy59gPY0m1rWPFUz2qTSGfayoMRMI9Il
uUBbN0r4Hs57mtTQxSQWi5CpYEizuksrS+cXRHTYddI7Tk1x0ye+vyNnisSofOtDUgAIwn1DFgxW
rZ3TD6aqgG8tfZcAKeA74COJA+/Ry98yB8mAGcZPJh5WtrIzxaZkrSDECOK1PTc8GCTObgLf6p1b
a58FXKHRGbfDRBWLwBRftpeds04c58S8i6MBVc6MC6LV5K4EggClHo0R22xEsPT0Y1G/zKiSc+cQ
YSQdKRBgYMqQiK5+FfbDS+WAGTCiBsAiya0If9U5TNGTRlZa7ktSmpoAq783PGQTsqOGd86T3R2a
OJOfDsG9/QvVobpjqQ2WxYI5U9PiIFU8hdY4702HCXrVzH7o0vApg+zlIlUPBVq9kzt2j6RZ5Ixm
r6WsjomU2bUsATupGDvBaGFv1+aghRQznM3U+kWIwsHV7ee4pd8pSept8U3IRYGXAtmAUZCvovDb
7MIGNSx4JBf/LOhsyPSBOMdd0zPAS6U/42+3kY3FA2jI0QsQa9S3uAeJVDiVuw1AApVe+svtxEOe
lx9133+LMblUl9JOfnWqZSnSgPevwjfdPBYzFlNyPpBmINlmfgQUayDcfMW4qSQidLiwB0hPbW/w
m8ctUm1jZkbd8TagcHUxgLBOgz18CFTw0vRYDDpj4uZRPRrVVh0sFR07h7lf2wTfvTP/DCOGrSlm
HqKn/ONidKH8LeKzsj30UEPolY3aN1GStvb3bIOL60L0DvPwuw3JNzbSl8QQDyYvPrQFZuGgESDr
DV9WShyYzB2+5tQdmBkwpkQ2ZhfkyCodgYLhuM9qhhHk0EPXAR7WpiSixuheNK/di6Sj1RRwVv4i
jiQxxBznKauAigbueJJa5fkSICwYG8VUsNdxUyHcERZasTyMrMuMEgE5Apav3rYPZZ0A+gJN5dnj
d0Jjv7IIjCnLwnoxYB2DcxnVuyV99ky4HK4tE4SHenCKVe2GMI/S+cGAhvpjZ8bJnRjLi8Bsodi1
2MYsE74YmqJBG25lG0179Lxy53lg/FITmYGtYuCGEggaNBbk8YV9tZY/jCqwriZv/5S/BY0bPrVN
t+l7Tnot4ayQogr22M9ubgVYBNQ09uheYIrPc0IL7TzdW8T8Dn3qnQl8ZeJArs2e3IXKN+y0ecG4
ZGxjSAaEr+IJYiDcbZSpf4WTkT+N4U/pMcuz68K52qOOtToFuWe4qG9V0ZD85wZbhnLJSUtz/ZxL
ElmngWUhDyrzJCdcCtHcbu0xYzmrWdiOPfCZyvzpZ2vbhSS0xF2v7XWMVbz9k4Ce4O1is3jwjGi+
yvquMtruNDSgn2MvPnLMrUHU3vIAbIunkq+sfp/0OYOyC0xOJBenVndNV9mk6bHO0jNs5S799pzm
Fw4N9aArBnq81mgyM4dEYZusDzt9N8P8M6lQpelx1RGaMTC1WcLmVdI/CsfT7tJmmkgWmX2D64ps
37o7ikT/JpMIzN++WA6/dWJqKxczxltqo+fS0NJphW0weVXY1Mrax//u47ZDYyWBIlWhKTaDBU6q
IKd9B4QfRFqMBox3Rzs1U5ugeisMkpGrs+yS2hd1max7b5pPXqh/Nfnc7SyojqfWUzzKELXEOi5m
T0jtmpjQIIgrPk5lpu4s51w3It9ETs+2N5JnDjBFxIHaRlwnG0+PWU8H+Md5d2Uvvxi1ndu0uyeF
+CHP5i0uiUvmyhebFAxVfyVsdyJrQhmJ1SB23iiTEh4b+uCTPDv2LSLlnygxWKtX1ZNpkMgyuBg4
UdgQkGESzII/zb0JayJLd8H2MfCHG0QsgWdlxg2VD8Vfr85ZUZmMccfHaqbYq4YguDJ8e6j7uHgo
O9EccwbgzJBHaIYZJlDioNWTyV/Z0fDMMPFjlu5wDKwgxKhG8q9u7mVsZPfuTERiHjSpL9osACyE
v7EGc77JsoqsQi0iWyt33U3YB4/M05wbB/iRDNZrMej9U6/UdaBOBOKjd3ex1/WbqZlmSljwllHl
Njs368rr6PF6Q0AHclbn2q0t0i8FperNy9NzAKb3Ag+juWD4bi+Iu7/ZI3kkC2o+ZsfqPjNJIk9H
TPlUmHDSeTQ+KNO2CaZ2sVdxR7BPH40j4MNnsORPaYlMooNmL4rpAVPNFR0Tz0fc4eu2b35cXm9f
MGaHMhahtCgFyNS4pm6XfqcREdO/ZSN7lJmCYRnVr0qNPVAfjWwJvGcvZ1brZOGHUKW1smcUlJP+
jrB+8KdwQs4QE+pT6/aLcPvHGfVznENuDkNQX6Me3PQIO2NbIgqbEF9YF2OElpKwa0MVABcPQbRb
L4spOVK2p5wrOWU0vJn0qmTx6UnD51D6wZlTb7oeBGJIXHuuQ3OaMwVL0CIrWl1ENPwOSshto+xe
0mw8u67V4shkvYvB+hgRXNuEBEn1gjiJqvQISmBo2c8g4LHaUPjhd4SbLtfmRPy61kS3F8+OFJj0
ONxVHvew2fTdWoxGv5lLVkh2g7Y1jPRV47nToQtDP2hqhPmB43eCTE9YsTy+wlUeGgSmQMIUTn/R
o+bSLAdmIIqLB4t+05oUu4p2AnLLWxuQcq9wS03twGcGAiFz9mC2cgmJCt4WzYpUzjmasqfEGI+p
TJ6EOTxS+aFpw9DZh9hGQPKNHpVaMg5nnLIfbWBSHnh4Jrn+32uuCE1oOaAXz1nTY8YPg4rurSpq
dwYZFfthhBBCAc+zZO6dXWolOk95v3Td7hyNHjpr2T7ZA8oaHHAtOQ4RKlGCz7Kty8P96JRNdZfV
tKmWFqBDULiKR+KfbjiRcaQGgidOJQZSt096G4HcjW2xzlPZX4qhupO4KOKC3WTNkbXLBIxn3H/9
XWaFt6pEA95Z84BkHg2saH5n+eiccoVir+IttrUIUbJhlA/28kctxq/ChOMSFtBCSX8BecsI7LWc
52Vs3MFGdZ4q4SJ89OK7OOEu5grsz/loHYhTs89WPxFLhEkHoR76aDg4PLtKVexRtAw0AM4l7Udt
K40mvyt6+2S02Zdptd1LBz2kMS4MKYgZHiFwzr39VBNA4UjtY5DiZWxYFI30FEkxvcQ2AgFRbrwZ
YTG787cgyNx9ost9YzApdsb4LVYOmODWA1k3d5ehqMHPkRnm2vNxHttroLIAh1W/a+MUUwAwp1K5
EHq8vN/kNUWzhUEhSTrwkN3Q7HNrRCQ50N3iDusPgWseggRrXc9MB9WLrVfLpX4mdAc3Sk7yiiLt
9yCyutm6KC1Z7UOB51FCkp2dvUOpBu2mhW/EJzvnCiurkAYrodRI8K0W9SbV0H2jv7JWsHCcjQH7
Z1uSaL7S9VIjn7A8Ck6QF9sm9CwZZPeU1zGjdTHtM22c/BSn3jGmxW1Ya+/lkqtjB6KGtlsjUGF0
Uc3JhLB3hihsAvgdU4g4nt772oIma+P3fHIgHBoaEuBJXl3F5tmErL5FOrboP9vxggESW20s62tD
eohr9qd4Lotz3g7DJUbxsh5MIoPsYDoXpBBhOOvlWhvq9o4YIsRstnYx7OAGXBMY3Zy7j6kd1psA
5cW2lOFnZCv7litIOKwp09cax/w6o7zfofxIN800OGdh0OcyPfssKeBBtbfxzSzH7mDPWPdqev5d
4FQa3kfMa+NkRieb522r2+hwwIg35UCjgQX/DoErYUEmxUIrrJmjoGoPrRNf6hZgwYhmO8rsd8fL
d4qLJUwAks9wF3YIz3JE9QF7jKyujpGepge3tz8H3SzPI4C2ta27wSaXIbIXBPnK8p6jEJS4FcBr
tlt64ngQ3WuXc1v+H/bOY0dyZd3OryJoLB7QBY0gaVDpXbks1zUhqk3Rk8Fg0MXT68t9z73YR4IE
aK5JA713d1dVZjLiN2t9y7Ka7rMap0Mem+bgQuPaqDb7XeM+RHDQ8+F0HD/eqJpdM+2bw9bqcyny
ZqtMDwKWUSYPOtvNycAchqjejPDxiU2O7oCx+QSk0eFnQOBu6LIQ61A9vk7LZpHpdi4ZYdC1qDsB
L5wz8UHmHD6TjP1tmliGizUlWje2LvVSOOeZCISj8jGdzbfRnl7mfe7ySiIV+hPN9CWtLkCYhsFD
qok+qGuK0nwqSeMiAo72KcIL3GLnCEqW815Qbw2uMHT6SBdT8jIemEU8V8wXyEusWdKW+pg0klw/
dtXrxoYwUItkpDrNbMoFj8QoB4dKvbj+KvNRXTstTVqugzesyt6+z5kKkMnMy1008VkxmkmTyton
aTXtfD94sT1RX0OeabeADzQu13oomEWYMD9l0ZPDU31dEBnjZaWS9FTzNE/VMamkc+/lTI161CPr
oOieFWSRY+Yl/r6Ppk/tzvqkhwkSennLgbxROXXtvLEgTkO4sNXSMxOcdjoL6c6IVzBd+YLMUNx7
5UzUCYc/UvEtC03BOZ0WZ1fLgizhYsIdxoobkF4pGgYJSdRdfGI+6tDvrgOeMmKM06fFv7Vw7hVN
wSGH0veR6mXcVh5X1WLK+8BPQGk7dLqzSiOs8v0f6/YTyfHcO/ZzEaLAMkE/nDBlk94wgXAm/XTO
Gyq3sSaoQmUKDaINxMEtw11RWvoxwoQWTh7o0RrJEDXRcvCjjAJZsQocasR+AlrfOS+mx8JyoTEk
OA5MPF2npHW3Gt5C03fbJgnJJVwyn5koKKKS12tK6ytx8l9JGZZn4rx+urZ/1C3Y+GHGUV984rHp
5vhXCwRgY7fjn3kEUNHOc3GwlD41VRVhPd7aPoWwqtwMj4fPjww4Ps8/zGA9+k1rr1XYE6Ew6BmB
WXHym+lpKbh2XRW6jJlCl/p6eA5LHbENZ3pR+DkBSsCKa46Bm0/y9s3n3rKWk7watwfDUByrlKTP
0bK/HBpoPpLpVdf12bVktDIeEp0xgLOlrN/jIIdNwBgrT8pqNy4HXNoPGBgfHI0zpNfOvmobvc+y
fkfun+xZ84s0x87QbCGJEgBHMo/JynNRsllvwQNko9ipMGTPbEfI9Pvfc0DZG49kiuZVFqwd19ni
SLcZbY/4QGG8xY7ZiHj8aTK7PtafobQew0Luh5moxQkKF2twBrCl5W5t5V1nrTgraPSYegQ/+vRm
HXdsgmoURJshaNGSRrgm40fnvUlVfS7Ypt/ZrXew+mbalqJ6GPwEEq63qobfmfwlYxbYQWruS+t7
CChtAsJ75oLy3XPTt7oI35G+WKcikFCsG7HmS3+ZltaDuR/DrS47Df5Uc5k6mOdwo178Qt17fvIb
Hg64GIkNqJRM3ulxu01ecw9wrWRPJchGLDVyhXNiOWX1QkxMb/WIBkkGBI6OkFOmB7eiQ47YHdc3
1gsG61MIwou57trFSn3O4nfRVfJUh4FNXyw/k4LwADcE28um5Xc8tt5GjaAkVDzuot57mkePx5XS
bGC0guMe14QEJewzcen8kh45AjKcw49YhQJIoSymU2D0HxPcnPvua2xXX4NcjoAPzklLuLvj+xA2
Gozdy3LJguUzEd1D49Y9FJMDJeC99qI34xTXcS5mVJrhZR6mr6WrdsUcfQR++JjN28oMj1L+KpNb
kXbLmfW8ZIuVntcNVDyvNKRXHFnG/iXqot/0zhTvE5gusVnQcXcZU/aC8yNlOAr+xkcyzIeDD2/m
hD9rOYZ0ilC1F1Cge84l7Ioho/5Qupuyzb9zq/0oR/Yp4X7x3wYr5B9znyrStno1cEp3KYKXnn/Q
b9NrvIQvgVueIy0/UofQSa/zt7YuXjvSzjJcM5l0n0wavVgeXfqp86efWkTv9dR+KDNneM+oxEAK
2O4tnJIZtBrOPif8PfPD3pHRupk4DgDOZyjRbSvFtRi8Rg3bJS0Wvcmks44GBMg4/x/GyWoIh0E6
HzlACGK88vBhrOneVkwEAWDGm7TqY0gW+NK9CTIHfuMzo3csL/G19CvMMWT93JPb/eFVwn1nRZcy
Deh/taL2t2U1/U4rBJBWXn71svlCTlM+4can+i+6LkG1MQX3aiCUKHC/bCdqeeFwAufNyxDjZx3A
NPfZZHZTxkMTxchNHU7VYwWRgs8SxYI1yN8O5Jo9KS9q4zgkR4dVPqytilYGQg0SHs97bdXw3lf1
5xzmatUQj3jnNX8sSZmGNJHztGRcGVoSXx3js/2M/o0gTv5RD1rLailGkk4gZpoomh8yt+NWWxay
PzwGmDefO1FR7kazmtybNt/3qXHPLDx3yqr9E9hkK7yb5lsXUNbERXQr9kn1OWUY66PEfGKyw8ux
kExHmzkO1jkXKudSRlhm6xH9fvcGaHlTV8MGUaR9MJ51L0vnqRFZelnUcmYrUlzmpSVMrnR2U8+O
RbTBdhFLdOp6Au5CzNhDFk5P0G3uK5Q9hAYh6WeK/+ZOVvEkFsy9YSnvAzqlUxxYN+qmzX5PQ5Kb
NWFmBdGPHcofRQW6d3i/+ZFREmdBA63fhy9kicE78Lnc+axY9mxqf+kZsk9z23BVNeNVRveruAba
FZpwO3ty3+nJ+WgLEs0yO34OAvxxskLMOPXDq2qb/jgNs7uzNf7yRdqA+VRxhdTyu/JGwqdoqle5
PbxNWZm9re2wIiXaYSEh05s6Lo+ADiEyvjM253qQwPRLQmZ4dKL9mKBEB/Q6IUhzcNK9Kk1dV+ZE
bcJpxZba8SO2PrqkqWYFmiAP5KolcKA2+shwCn/7X/wNSGZy6a6M8pNH10B8GhneS2d+kJZJj6QV
1Tj6INrmm6zIzGaKyOghma2iY6jG8skdp+hY2jRoDkCNlQ7tb5MSRRe0LAviKn8YIlU+smZ8I+HG
OasYctAone9eAqQQGPo0DN2jZmW1CwQnzqjrM1B0JasftrRfsYRsFiX89zBx32TYY4+ZBwkmFW27
28nhWLL839AqbsqpPSM8N+t5lOR+HMIFPEFb1PtRDc8tEKlL34vXPuicrc18NGGeTNJKc5KN/3PG
innEXlE9mvJY5on3OGBVYIToHf2RgMUqWFgv9D7swpj4n6AgYhuBZ8Qgv4OKILvvqJ3/NLXvbFDi
mus4Ru9OHL61bmEereOShex5+uEWcf5aSxs44jm6QU704tf7fK55SDnl4ZqIr9SjE5ll9T0HDZUS
toJuaKdd6+lvBGcsIxsyKxESinXu4EVd6AQZq3XbKUbkx96GiL/mOUAauxNsR+7MqvOwXfpca7uU
2EWyX1FddR66aAw2d5ZLZwxJAWY2ZqMAvDo7zwi2jwhyj7hnTAzT0hJYLCdvn0Dlspca10GKMrZJ
JdLnQW1LR3T7QaNfxuxk0vpWILu/NdzhrTODzDCiybeTG3OOC1ZKSsBCFbzhd64ME9Zb4x8/njE/
R4TuTjHukzg8WOGl8YkLMynWfaaUe+09eFYd7+1u6Z8NMmvM8oM55aS8VH8qnvurV+BYBcAX99ER
eXK9IxARWC24MFVU6m5eyn61jPPBQMQADFG8Kzwga4tZ9kZEwY1Oiq8X+wOES1bTuUUIDWzCaYdV
cUCAu2Cg1AoMhAMJ30zpZjShOorbSDKw7RPDB1ZjOnt2Stp2EWIX0TTJOMFihLPcOw5jqM6DPKoC
O6Atw3piYOzcJTy0sWzsXVCab3PTNiSFS7ObImVG1HA3C14pNWlrE8BeRhH17tXiSCX3S47o/RyL
cRXWzfc0bubzxLppcpgUNVk2vVbReNnYNXyf3nHjI8KGeSXb5ZQvPtWettUuHLoQhpv4DS6F/KCc
DYh9TVN83rWxL1AOPy0t3wgxJRpiQLeQdgyNyHcfth25Sw2bPu+mZ2/ck56r16LXmHMYfaMp2EYq
Rwu8OGTKVuEXnF83UOvODxkNoteII/xSU1WPF1khLly6n4PhEb5FFM5gndY6TQiXJHLMsjDAWDHu
u7Almweu1kqF6ioWQdmA6OxOOfFHNFGcZV39evvsY+2pYaVPqDain17DJq9oiCAM0uUqbe9nTHaU
5+LFtrNiXM9aP7Vzj4IeHfiuS6pf4SILDPJg//LkzY+K6SktukvQ8hAISLscAJpKi6GgtB/+eszg
ANt80/0hk/ZC4h/1fFzNxbYtvV2J1e9CkPW0n1RSH6qF4fD85oYUKL0Egd2XzAIxYKXkVvr/1vXw
1fvQf57UuKzLYVEU2N+1Ycw2Yz28mz0bwFu+vMNsAWdlT8N6kfDFZwPLoMkr4j/nieC3JAKJ8sFu
3t31Y/YHGHC4mS3NobGwsCnsXVItAcXktO9Mn1yi8SNfRLhzaqBEyUjBYbVZfC7RiLo2Y/MMwd+d
lmOzBVd30l6aHK3U//IczDluQZYX2yAkrjy58OicbGs1HM+eIxOorYF3EqMqL1Y/55txLMb3UDq7
FksYnHnY1Wqwt11Hy7BIj7Ts2H7sJxZWdV5iXx+s/tqjSOfH/plkfFx8hgAP/jxzWXhHxoXDi6vj
W3qbxcZjTndV2FzbxeuPcQnQoXJzlpFjaB6odO97P493dlnk5LslqzjpAWFYdbaO2uyI06W9yLpY
96rQjxp5U1fmNyiV/cFf50Ih/nqTBnz8pwGh1NAPa98Pk6PCCw4rgAG9a0+s8D17sxRkZPgt9WRg
5stfvxCZSq4Oxs7Nggvlgc0dXjF9hX0dnVUkcXj3GXvtiSoJ8tjO4xjwyfJ8WhL71S77dm1Pstkh
/melQ6+BIcw79a78OYokP2bl2D8xeNzp0Q8vQ1Olu85oxp4DbIW50jvb+NNzT1RhP7EP6+17OoGM
GptTvtNrCFHO2Svlc5wF5iJSl8DdSuJK1TOGJdv7E4VjcVl4TsKFo92BBijbFH+lFhJAHER6x8kv
bVdfcsBHeNDNLQEa5hWj7nndxLcEDOVsyJywH/126A61TRmXz8UGHmj+p7Xit5FJKujpjDD1jjzJ
wUCB8aro2OtUH+Y8fsq6liAZT1Pbim7B7cBac3Kneh+O2OgkF/xoXO/BjJgvIJ/zX3zo+l0YHsbb
4CkZ0SrUJU5GK+y/USO465xhyTpSgAR7S3kbnwJnU02YO0lMJjJ57tTGi5Fm5YV80jG2E6ISjkWJ
N9MrbKB/Km2Ppt0FucgfpsKl/B5SYqPGIX+wcsjxvNnvhd0jqbv9kmOj6LQPmc+zVoEOR2ahNskN
I9dc0J3LmASwChUTcG4UAtlfDNDqMzmkChtcFooIA69heSUoejzd7puE4UdZlJ8Us+W+JIkXoDg6
mII+IpzTgLvHzBBmxDqQOUSapGaF25XlMUl1thJK8tKGHxVSqhT104vOeUxIRDEkIP5cuotbxq8o
Tkqm7IVzYcoZ7q1YjZtCySf4f+HDPAv/cah7QD/A8VWlv5h79pem8XBepN0fF4kuS60phsKBDoUz
RF6wos4PqmzWzBKLcxCZ+K4KekMHX+IxmTFupmFCT1eEayu2wn2SBM3K1Yl6D3mw0SeSQSK1vRVe
al7boYB8aJX72WZtkMPHdUmo2Xddy5K2BPrgdcqiyvfh+BCUowbXZx5ePWc51XLv9COBLARJBGLB
J0GJ2TtM0WpzC/g1Djtsy1yqpWbG1UASAYxHmi0m2fWI1J4I27R+I6K+QHsi/aJHlDVA8x5Je2KZ
h+8F5b3dz6ihPN69WoRyw9ix2todsvwQG9KY6/FivOyZNJ7okOZYdMAr7vOxfW6dAEBWbz4wI5A6
7w3Fzq2rH0zOG2g1SbNzhWkuLgNsDZqYnUy77JQt67W8gRPGrlUrR5rlvlHJM1pHskuWftOh3qLD
tM+drZAMZMNLYbpv8aQTkzwWmXgsFAjQvlHqxR+mX00+Hgyjv6Bt1qmY+xWHaIrDQX5bFOXaFe8e
OieiHGsEQ1BVo9R64x2mD8uQLeHh39UT2oDaIsC0dC5dNISgN6FusZfe9rlLumoiDh3LyKVpCYfF
h7wffHVRTps9dKG4FAvxkhOfug3esDzYlq1c91l/j8nXPfEKdwhPSFXp/ACSjIoOutxXGoeoHn9O
cc2sk/vTELU8EhqGFGJc+ywhV5GDhKuPeopDFHxKmDOxaNxIIRRHFj1wMTrAxjE2oH3cIy+1Yi6D
BFOzY8ylaGZ1B48lfQgg9izORCgqyY1O+OEvdrjOW02s7VB9Ayi+RUUizbTc9LE0TX4OiG71cqS3
kK0ac9MW+c+Yj3des2R7aaFGH3F5DmH9ZmHyLEz+qzFOC+Pirru5uzMT9djqM8gyiYMFuYDrRc5e
tTDWB1JK0Tl/xRrOuqqmc8UWa8TE77Y9GCPUDPVAyknnePbdOILsKRZrV9YDASAFYcY3a77lbzoi
RJyhfYuVT6/0G7MO5qfY+5yJBUcobzacwCHU5FVme9vaH1GHRiOIKXANq7Ij8XNAjJnlAK54g9eI
Uyhvfeb+ouS7YjpWLQrPfxH/9hhu3/QFf+wptLbpMr6LHCMIa3wsvglxl0ggbyBc0sqswvkWRhyN
IZXQqecIl1owbTaDz0u/VFwg7uCZY7Tcd05x86liJo8Ub2dPUSVxJ9Vl8zi5PVqR7TR07T4WaNx8
TUiqGF67pPBOca1/tgRqszPfhqJ9pjgj1G3J6ws7TCpjKKyEQ8lNmkXnokjcSymYKdu52FdVzKgk
vvGputsLP6FJEz0lJbuJikab7aEJiQ7MYDcNGpVyV4z4rxcIVWNISFvw7OWf45j4p2Giyq9YUZbT
gMctEQtFuwOEYUSjG4NWBV4QPlaBl32plpzqEj2Np8X7UKgvp0y2dpiSArKo5Eo+HdKusH2Ddieb
oIAsrcZTou1f3k1p6eDm+RHhGFQDVsqUVBVFN1oaifarivcRPcAaOMe8z8aIlbhH8GDJG7x2suqE
72ze9WIUjNsZpDDE9+6YX/obn7if1WRnTNtT8Jrgdpcn3Mxmg/zMJQKR37pJsDx5nc2IKMH530CV
Jf8MhCLS/GtPOBnQht8Boz/XZWchPPd5hjdnEZiF61lfw1AzJFanXHbOyZHx81TWzS5QU71JQAds
PFDnTEWpaBigi64tvzyaDBuQuiXGb0F4SFF90v+bXYvY9iSIT9i3RZJsElmdXXts9gjl76JEKYiv
FNWyvU8NlsOU+SA24uAoHKxLk2bjYsFtDJEoMNi4MYXE62gQjzn0s1b/nbc3xpq8uJ53gMbjviQM
7CDwphz2cyNfh9RCD9ZFJ6F5ZBdd1A+iQZO9GAn9LYr2EHSsQ+IhMYoCIIghiioR2dE2G8x5dtG+
mqqdXpya5FAcyu5hIa/ojvUob8zSWSd8LMCQGKtAl2L2a1HE3RXM1ne6vs8KGx/f7Rc0lc0O1vw1
9/GD3fXRhZYXm2l1mxYtbE7/v1fl/8Wrgmnj/2zFetX6S32VN0PWv3ix/mlV4e/+06ri/MP2XfIL
HBe/k/CD+N+tKmH4DxHiCrAZ8zh/T1bwnH/4AW3Ajb3jeDEpTf9hVHGjf/A/2FRGoXdzdoHm+R//
7df8X9M/7eO/BSb0/8vv/1Mz1I9t3uj+v/9noJ3/4lMBmusEDt8WMQd2GAYiuvlYfn09s/Xkjzv/
ZTFd4Iklh5rYa6j+XUrlH1cPnte1u5C2g5wwiWdVe9M5FUmHdjpne9LL+SlI6h65kB8AxgIxYuDR
EpMr7xqB/MG+5YZEmlzHpJiqV9+ykk3sQNgbNEYR6sTY/hWwltkPBXLZ2Ef75XszRMspujF1x2Br
VGHngODKmHCiBqmlq5td1cLdE0X0w2qAf0boNRY7eExihZy9Z6IFyWXAp2xgV1tqemZGhGUFB8GL
aROg1lEbTWvMy+N6SSDFhcwwiDpJ8lUmbPIWq7Lc9j4p6Otx6Yuz10MLtwdAaMsIgjuF1kt8Hf9+
GFxb1V1HsrPnIrr3W5ZsEq//KjOdBSuCMerTUBK1Teoe31jidjiPq5KrkP6gHLMs2FazomixUyV+
u3B3cbj7KdvSpa6jbDNaTvtuqBrdtcyjkpDYLAAZEobLYWT5/gKHwjowXgoAEFEhwHQe9/7MMKOv
slM2+9WXHHS5WbTYjraGnlHekGVhg6t+9smojhM8O5EU5x53wlkqOM5VR2eG/O1QuC1KSkwd2uG/
4LsvCQXsmdSUFm3CaP/pA0I+petfp7I6Wlz0mLLRTOU/S8uUJEojBOi4pckYCocdCslib024nh0U
jpSwYFCYCOyHaEJ/3iZIl90UzJ4xbyydErgN1S4Pyk8ERCS6tWhekCuiCI4E96/yQ4DAyEhPPZfg
duznj7QHYmZPvguj7Mbdpfzf+p7m5pb2rzEt0UDMaJZUzK1X1hTCSLbIidQxPZpFBIFmXL+DFTyj
3EodbIgKN3czYb0Rbob/anRQjUUwSLk3yCZLWJCQjniBHnPLuiWsOClqVJlIv7YiceCA1rFF/ESe
7Gm1qxUsKDaKBg9OwRiVeb7uXhoPqp1gd/ekIZ5AkcnhEveMMHOWMjsIITAotCUfp0V+2nMEvice
h2e7DOJTOZPzFDuA+kauZhCFgOP5tBM4F5U2MzFuDpbDpTgJIT0oAWm3srXjQMLLgAPNS3JYBmII
YouBW1iKAT26FzwDLCePSyThExogguWtNN31ri5QBSPV8oOi3rAFCh9YTqKsmEkmt1jj73Q6I/Tz
FvbjiI2fZRTIPb1EtVFxK7cD581jXqh+U421Bac8unqsj6FGzB4il54YAJvRFAsOJNDM/JDvMFiW
VjXIO2JIHZT+mdmNGr1PLSP/1dOJDXGLptLNINJlyQTuZ5pZMtZp8K5wF5C4bZFBxu7BGW8CSZ76
kf1Il7wSSuo9BgCzj7UQQEWr3myiHulCKWbEfUlNHAW7cKekIhCBfeG4rp6qmcH5AoQrU9YDff0a
mi7m8jp5g5KO262twkM5OQVJnE3/0FYsQJWDgqELS0LRLew0WQFffJgt0d1jFVSGsmtgo2kRlvOj
FxO0vGjpDTv/hs9xtYifeZmVX0zKi13SDMGqUkRZIWBt+7UB1kYlEaVIxTR+hZvqwsx4rqIpfENy
s+ysSDsPthVk29rU6rHq+K5Q1voEcWdqQf4BatW13uJw4uj08g1olwYqkZezPK7JbIJRrdO6zu8C
QEZ7TWr9iizPcFXY2VvXeTyxNkzy1oPlhyCdrMaFv5FBWL8rMaoR3uvZ6ypOJHlXyaBejARcPpSz
eYoc8LpVz16+YYdmpoR88PRe5PVN60SnReLe2xJzNKks4bMTNWTU1Fq+27lM90GWxTuYj/GGxf43
ErjgPIXAUGK+Bs4ipJ96Uc+mgmIeWixncAVl7QteseFlKKrmWFY+EfMTo6Ox7iEoZZk9ShS3auR8
SgtKLIbLvIWBfEDx8BKzsKeT7BuIok3T1k+dLfSRHVZGPo0ODtktXCXHL0T9117/Vjv882b++03s
/2vCEe40z3NsHxWx78eBZ4c35t3fLuIpSf060HmyA/OQ/KzaPtcQfVN247YXU+K2okgfWQI5y6r3
renbuemfpZ+U36QHwBCys6XdOZOEO9GS9yvXJvFYv8BKH4hoj/PuzYjEeudl4AIJY+6NoGknxKDo
5oDGsvi/+kM5gtF2cwdZqJPspTv7z3Vbcu/6Dq8h8ruTh9nru1VF8CITKz9gWFiuFbgIcBpFPaJ0
zjrWv2kx9dFBxQtqlTlXb/DnLMLCard6/7+/bCKkevqb0fZ/L2BubvO/vW5kZAC59wJ3lxZEiOwQ
WxHqGE9TdwhMa3/0S+I+acPMvRz6mDERFqEC+HGO2SUUNnk6hDT2AsG27Y753s09ksSDrjp0RtQf
sjPTNp/ijjEirtw7guZY4KEoBDkyons9EHZK3EYU5vbzDHoO/nql8dC1DPKagS8KRaTbTK3XoeCt
UNE7gwFTK2sYRYPqrQchSw4cPeTnNHIdopzIEoR94Vx9XdMK6yI64SuNV83AJZAVXvybC4eWhRmq
jd+jTmjCl+AamvyWdxh0O4rHcM22uAzvfD0ZptvOvIF0Em9C4POo5lPhodqgv7yzO0876CpQfNKu
LiVi4tjziaDlBFrautP8iL782ac6v+ocVEY8chPGKvFI6na73ZTM0XOnHfGB9y2P160VVBV0PN95
ZNoRkdkzyvBXbo1QmYihS+z1UlWE6EBEvLM63eC8jUcmtTzMV03MPOHzg9t+WZ61ICZQyWdcwFQv
TCQf61FBr2akQZ/dabNWaIz2c2DZlyjvmm83NcFWtvW8FU0CWQvXq71mYW1d0zG3j8FUmqfREwEG
GM0W8c4KIrkupiaWZ1GqoV+1cRf/CagbNceeTAAbqUTulzrsfsuwZs1j3c6kAHI/ThGGueHdwB6e
fMWkmr/gwCLehgD5qQGgogaumwr+gDO+Ax287dxxIuC4jo/QC0jhNGrBnrkoEmMG4pr3xDy3BKnH
U3Zou3y5znk6HwjmcB6NFMw627+ugPp2G9T8nCvvdkMUt7sCD3Xwc7zdHz3HKLpyzMYPCnb8Z/vX
VdNkcU79kdZ5fx/bJUZoEICMawZpRT+cRZXffbrgpraCee+CwNqVuE2wvGGvfxyh9L5Ndi3g4SaW
P27yv65ci+XGo3QxVYMuKgO9Iu4yv4cawp5zggq5GW8XP9J8C4bJwo6DCCSW1Ak+CZp+qogWiVO6
xnqYv0pkm+kaRyVx1SaKcROymhIn33WdD3tpKXZ7xzoIaDMnKup573RS4kmzu/xxnIRzLK0ZBST9
/YqqFmELoST5PoJBoxjTVctjPRcTcKclYJLXjsfcC6Jd6UuusDzBrmKJxiEKc3AYOFuNw2KGiNb+
o5hhC8MPJnQmVVCPtJJmDUfKZjGYLoS1O+zJl6kuiW8vs0eow/HTIsSk6S4I5sC5yRS+LaMn0cbJ
NqmIAl6ChGsP89+j1ebqgYCE6N3rvPA9ToXz2wqW8SWcOKbSIsnXTrnIb1cuIz++K94Qgrrzqgvt
8j61gvFH13jet0f4MZLB1nZ4epb6qswityWhB/qOKsUcosAp94MbRSe2UtNqJE1hpZ0uRY9sY4Sa
LFj9jaNdOG6dmz/DY2BM6ZrY7KNY49MrFE6wrmxpxYZK4EnNo3NYJd5DY6nk4DV6frObbtw7lh2D
6akBx6FvvR+Dqvm5hHpE0e/Wn+6Qx59GuOohEoIp+Gzl63z0GZFmyLZnHEVZ9oMgJmGw6qL68ge/
PWZ/6d2KFBdhXMoHPTUtG20aEM+4wbZXQmx8l8gV1nPlPoF/wFLMxPYZ/Wt0HbjOvyUMkxetJnR3
eirjdj1ACloHC+XM3chu7be9mPQ8CJIeVNEkP9DkND/yZRZrxvAgh1IvWtuunDctIUDLEs/3MG6x
c98QnHxAl63dlMAQbqCsuqi7vRxjnsw8STlRbg5sl0MMFZ+NPvtYcAVBpSxeJHICQgXt1tmiOA0g
ymfDvO2BDPKou0iXzIDEQpVtsyGYpTlAiAixWwXAVSnuk/xN4fokYWSSn5HTmwXlae6+3zTTpI9H
wc0RMjCdroceVz2HthxIsSY+9X3qS1B9w0Qx1Xb2rqB6exwWG/yj7IObOIWh+DTQLPZANHVYmbOB
IHGYkwTFk+tScJlbDEvkE0pnzwKSZsaGE7TGKXb8lqBkoS525tgPtsmbtzoL1MI8rZgfUquBm6iT
Fm41cbngpGqvPEVpLj/nsexfHBdTNqjh7uxlCutsgHo0Du35o9Y1yzeUJUftSvOFC2B4pQxKrpmo
mHD5TdSdakLU+TMoCH30qvcE0N9KGEE0LiNkliudt6s8PKB9ntcf02iPmzFjEbyyLUb17B2Lft/a
LuaPJbayhMPXq5DRT8ZttjWxbkD2vJsmvGbWwaQb3m/bIZdHbxtgy5zDWm5H1Azeukrhg64nXyev
YlBilR3s3mHf5ItplvfgmMBzxKp6gqeb/6mdIIYVNvfzSkWC6booupc0wmpX+G6EIywKrkhFWpJE
0k+2A3gqxolYOFiO3r5OsnxLKMytmfXVFsA39h7kb8chnORzE9Vn8htXjfTu5ln1B0GHjIXKa+Dc
TfRU/mLmr3RwayLiYhK3MKPljykivsNgBr1Hn48uyXVRFchm/gxxPKz45AeIUW2gfREUOyGyF9eA
kO3diUbXiqGG1M0YYpsZZuKECJhP2sm6gqTQO47nYOW7AJirucl/ayst+eglMaKEG5JezdOzjYnh
JZNxypAVUK8HIxEbO7JnJMd6O9fADCHep68pKqtzRPx2vXKTiRVAB8QHNjXFe9g0mM1y0TpfrKiC
jRjH+Ik8uxhCoZeuVfg/mTuT5caRNFu/yn0BpMExY3MXnGdSoqaIDUxSSJgBxwzH0/eHqLxlmbcH
69q09aJkoaxQUCRBxz+c852GaKYmsS98R+JNGPXrjohMUgfAnS6GCOZtFMeoAmoWbWsWOTaYkHgg
GAIcxCYpYqb3WiZsxiB6dnDVoB1cjyWqYCu5y1GB3wPMUOtqMOwTQd7+wVZWuk3VIF5atssLaTRc
pVjun3koFCqdM1FDhroWv9kx13w1sLMnQZUYixzEg8VamlJysl6i3DI/9QAWS2XAWHNoi5CGOMaa
IK/0EAuMWW7QdmtcS8W3V6QeEQo26p2kQW6DkXudScfaMIaRhxC50NpNAlbIwm6pwFIKJ+rIDwr0
L5806lUcG/6x0dsHW282geVb0NcMb5Mj1ppDDj61ANcdEkmQJEhIPGoyMocScbCTnFumkZdnckun
dWkaxUEy6D5Im5UiZQhBB6NFPmnX0Ic4He/oImo6qG55m/H+o3N94oMKd5JxX/KPyfXfBp1/a6f0
v7UFtFOWofuWcBymq2DCvblt+Etb0Pi+mfZVpW01MVZsUVoHPAqi8HCqkmfZS3Y9Wd/3SxTT4bk3
XPEDM3tULGsU/79A5bG8MREDtZpIWGaI5uYxqH2LLNi1mVYSpuLJU2xmCreKQHllGoOwQFfL9JSm
CT4tVTTDTViAN3FNu9GzE2ruIXEMla26ebxn+lRcrFGn4r2eOsymeeuw/53miWD6eziY/B4UTtDW
ELbaEsvBSBn08F/3TwJG2N/bJ8N0yej1bYbKgLnE/zf/9WtKQGtU3paP0316M9+qd+2tehwuzQOW
ruKqZZffj/g/ltQ8P9BnKVUdM01i1v3nA6/e2/e/fbP+Peh/6L5q9fjVdFn7/8bi89/87/6f/+fr
X1kXcI395+uCAwu+/3RZwE/+uSxw//AhTto6wiv27J5gTPAn18qEyY840Jrfrb+C2wz7DwMKKcxR
T4ep5vETf3LbDPGHP28RfJuWRLcRLv8ruwLD+vdQK585AGUj8DZ+R+c32e0vHyo91ynMNDVtY3np
affWHq0xlzJE1CTuLpZGQCHMUJx2lv3dOP4ubDT5lbCmsinjpOcOy1b6AXY5MTyXLpoT6RYHEWGy
qYJqDqey2JknpLbIwi4uJGT+ROx0FlOiMAm9K1Tgq7zL3fVkkZRit7N91WVyJfH6FdUTJ4H5rjhd
1t6U21vgLY+2Y31LUUHhhvRKiJq91/2G0L2cT+i84UUnI5eDNZxirXuHKxvCONKylUT6yz/bdEsr
l8ZKe/Pq+q2vqwG8MRGltptvge4tW11Da+oNmzbT8nOVkS7SEhi5yN3ol3AJ5wlx7UqPitcw1wHt
9xqrHluK6Afmdgjmvocp0pDYVEP/VxSyexljYhjjN69iduDV+aEdXcTgbfhsecANUiwl2GJjzVm6
ElltkHLuMhB/or+BmT/28QXL82JotRFxcxO8ZR0yeFGRf9iKemf1LK09w/4gGe88yhMmVvPONn06
T+QTNJ6ZLZ2SJCda6oNhZsk1yrL+EvU7H4Je5Gbl1QsG64Ez3jhnbDvHkfPo938qq+gwuhOw8tpy
rmbnKQAeoDxMm61u7lgEJ2lm8JDlmJRiVgSvGebUhUzDaN9XsEPqkjlXbUXmcxoizFWuP2GN6mBv
G9lJTRbkHA2xhhYSY6PKq2Z19nPZb/Kce0jd+CdunSNKtuYt9KrkTqmvHQBZkCUbJdvKqqt3138x
TeYvrYGKAR/1qkJfzDSGWLaq9dt7kz4klU89mBfO1ooD0rVrMrCTTsN3GQU7bbywOo/Bjvgvk7Bj
rEEgXzXcvHhaqh0LXu+OS2dbi3yFAic5JspEi1Db2H2N0rr9/mJhkcBkJQlOar30wio9X2tG+kON
jdiUtTviCHVeUgHjSJl6exxFd2kdoQ74kUE7J/27zNxyV7tluKjc5CEo3PFlVBlcbvccMNk4xWkx
3dJcHXQr3isq3p8t8Z9z4X4FNVUtbJOdNyxZcrjHhJ0fivstiY0rszWqNdxoh1AxSAQsSjzkjoWr
dXsN58+Ak4HidVtP7qlpRLXog6xeOeRiDwlYVnyQAxUWGCFxyzrgE32osRpPKzowhdaHpRDJCBl6
yqidgy4xQaPumN6szjy6zC+4zhi4OM5JaXzsrLnN0BsjhDlm7LhExCkZBMFvaXqq9TJl5mZHBx1/
GS1IsWEaxmjAsPCcdF3+04+vQBsxN+TZS02Vu6sKEWBEU+oBteOyCEL5rPc92p0WAy8Cj2dYd0Td
AAGHKeKzy0cqqkfsNlpEYcs8Lwb6kJp0jTa5elZ+shitPHFbf2yjLicWVnHbhwSTpW1z1yP0XY7h
58uJrg4TLrD22N1FnhMcKclqClEN2arKKCEbvG6Fv/VxPCrdK+6TKWiqwcengbZhAt0uOg2qcxl0
08HJ+/5IpVoz2BTlNhPWi2S4QSZcukJbq/Bq+yRVbBVzSPgyur5vcYPd8cXOVxoUqkGZyDHiX3S+
/tm1KW5o2vda1dQHpzROepzPYB7bP5gkAAR9r82I9Ij3UQ2o76JqayF87T2uR+hLihwNMm69SpJo
nmoW4XZOwgFuYihvk2QbijJ+9ge1F6wHzFFEpyzmJHWDptmnGPt4rWgmW7JyJ8QLIIkVKsEfzVij
phHCX7fC0WHfE2g3Fdolh4flJ5jZSP0G391Zlz7w17alM1MkSDIgtKhHmC9kfpmC/FtU9adWa3tY
vJ9x1e8dLIs1sWFGUR55Fd5lxX3A07XvCUQZUXZYxsB4q0wnpEU6v2pCXCY2WMu41Z6iFMtAq9UY
mUDacPncR2p1NlVMCXKGWmaSLaMi/bRM4KEcN096J+88pmekP+WAJlWllyg3dvEhUdOtJcHUPypR
S5rRfDdDr2XVP1bSI40cHQ/jJ6AxyWRf2yrzD9Ng8ssNbLJT+yC11D90jvaMCy0ANBNtmU3dxChI
lRqRodKv3BKDjOCeG5sVxPsuu0HA91IfC0Donc0N29lkqRwvg2rCvIvYea4vpzpEelIf0O9xL7cY
W5iVS2PFsIT6vngSkBUO2H1uMXIocNGYWGL7YUiC4ScbrTWccPWW5IyjZ7bmxgTRsWNjskpXkrP4
nqQhsmSfFXiiNQRfN0BF/JAYPttuiMEoVL8LBjJCadvTuBp5FkH4MCn9pRrC4yj99klUzMQ7A3Ou
SJ1rF2vusbQBGhWaAqDDahFGRuXxawex7S4jivAlyrKnFF8k4iiSFSvvq5Ts7aeIY4rdusO+lX7b
rzV/V/nWqy0mcWY+ZBB9FvlnVK2NWVe3fCqfGSkS8kbDvXKYczNxFtmW2IHFWHgR/TxrlrwU9lon
2e3gC+9UvTAyPdQ5KR9DjJQxt30EB51Halhg8CSD8qeHXhtdBVwki0OxT25dlu1gYi7jkCgNN0ye
9BASVsOlXRCHjBWooTlCt2CWPp+D6KyydqfKSVs0tvvUpqy90f7S3E8iW84ZOPmuNUinD3xYUK0e
4080TLyEiY0Izcbmoz/D5y9vBvR5UQH6dyMcsq03LE03JR5PlGi84n5Js0QuXya1NSgssCHXbCh0
XJHZqeemlnYfiVXgeRP+iG+TKADSG5PWYMXvpGvLrNSWMoaAUkd/Cu2erMbmjWqhWHAuI5iOYzIR
+dtI4UkVxKtk4/oCgkZck81MM+3NhapwjgTOEwPO3ehSSbFb7dNHPGQPDf8b9AGnhG1fWpV9SGqh
sXYPZWmlqzZK3uhadgwZjQXi6ruQzs5pLALNWnyq+PBYowm18eEQrcakQXgL0qZPHWSohB9rojfX
I/nhhRbdqYE/QGyTTIiazyX2R2GZVD1ANLYkiC4MmSxTiRYsCg3iMoJULcmPE+Qx6iMroBySVO4W
hFQG/EGQBe0gu/RE8ctG6QAkNYwOQjiUiPh60cB1emvuKkW0Tla92ZIMlto1z0x3D1XXg6jpD052
wUEH+0AeitDBMCLTb4NXX9eRm+kEpRRxgoeV+s8BLYmdH2lGmn33ETEZbRSu2b9z7zV93KzVW1v7
T6mjXj0QjdHIpn06KdfEmvAyxjri8zl0qCASoQqij9LV1phOKHsNQLMGKs9wEUkex8WouSyR1TIK
W3dUhhMm39HznqSJD3Oywm8UTOuw1PaexXRPq/kZO+BndF08IY1dhNG4rts35Lm7GqoSEtQfEWm0
LLyKhWUm32gP92WOSGfUvCc3NB9+Pz0Tad/CG9mJmqGEUJN8JZLXA+bqiux6JLJN8BSMrbEuckKm
cEC6Y/HNMPfZGbBVtfGHl1fRMr24mnMZX6po+pmS7wlJ6wl9wAXu5Smq8zuxGsAfLjHeabfX+AeN
B7tLvuvO2+td9ZbmPKSvTVtexVU4V91W5wKJS75bkX1YevI9Zd2brnEXbYadKc2HIg+epiTFvKDe
S4/0Rj6UH24YPNmdvZWO/xRPIeAJ7LhZ8qFXdBa5AW+vsS55EjzVsA6iXvuSjCE1NvZSewIg8ZYX
4Saoko9OZh+d5T7GvI+ty9KkvKW4L/gh1+EJ8EwzJDrszx4C6ZB3Q35H5325OvkxI9qQNPE59LlN
zo9PmtXS0/BgMBLeS8pi6tgSHFQPyz5jny7djzJs+LyX1VtRxB8RYQ1Z/GaU2cnU5JscMQSDDmDH
jOGExXTW3uanV1XZd5t5gCy7BJVJ/FH4/lMw8LtH0UOUMhEidtfYXkIFHoB+6jAiy+mSfSEFOtfE
l3xW5mjw0pY/G8NbOOypjuyYHmgLnUXQvBrYVZDycpSUvkYGscadEkMArFn52NAWVP0crGHVH2Pl
wwkbtXBPyllviGTVjzi8QTM1xBd/ALK8BW1JNjPLsgV23VvKJG/pdpQ6NUneZqz/7EnvHOdAsN6Y
3dd69Dm4/m0a9Z0zDuRoF806Gadq66fxpwV06OAZw8HWk53X4hpqstcIDThJEo2zDXKXW0I9inPm
O4smRvGuI7qv4/RidiaxM1hQ6cDgzXgoGVZIrlDW5QTY4brAiyaL7ljmCXPHABeSPXn7qu/UoTYj
sq+CON70CbZpq0+A55HAyP2q26ikak8ynm44hEA2xUhWIiscb0npbpQCIceYvDpqkNkX7ZSnP2iU
B6f5RJLrXFGqI9Mj8urgjDVpu/geIFunQBrSlUUbcee4fausTj4QcpvwkvMJ9XuicJWLyDVftToS
D4/2Af0VJ7af8eQt5eMwiQqCKaUP8iT+YSZaf2KaSBduK8LhCLJhzFndSNTY+XLIfhgdzntXaDdb
xtsuAkTjzKF4MhZ7RzQPXlgOJyQTS30gi9TnTTqOc+7WIPs9g8Ng76kyPUf5xs0H++K13JCdXoit
JhNzMyLMXobzaLfDjI23caQ/8athz83pUsQiPTCQ9RfoLeTsxsb+nF75Bg/jFik2Iri8ArFGV3DG
74pixOiCvWVwkcbEoxyqZN/5A5e0AU97HF9su3ZfLN4an48kSn2n3A2Iv67QGV/ChChpNaFEll38
6iOzuYCbVM9+N3x0bX1PRdU9Mhr6zKOgOmlNXYIUp0J0Uvx97sCrlk5Wvm08WW29rrOX5VBbZ9Ov
9kk0EBqRpWKDyQdxTgP2Gn2HSfpcG+9KxpU7KUq1FA642biM70WMPNNNiAkHyoVD0HkMIMd4sdRW
hpbePDf3V5od5ScZgTkTvr32yXs6UDmk27La5tOuSqJy2TQaNEeMOCzQmnXKuORi1uwjzFQ/xvMX
tl8ASxNajiYpt3XDSo7hhVp1pcb1ATThiREUMWsIUurOwTxRoH4qA7jeaXGulU6YUZC2tzB0F9Dj
plMAxXuqdLHROk88Zz0GN1Rv76OCfFTJ8aiaLqWDlfkmcbT2ARBStgol2584tnBBKHc5DZQhsvVX
RhgtQbk54FkQfTSAIUfD6nGrGps8a59NgXKfxwXDFZK4qnprya7fOyE+5C0Qekr0o/1Vmsr7Of+h
yfEoWxljGMqpe1K3ePUq/T3OtOcMSeNqWyTldKVAOWsjRGOiJ8NtAW7zMugMh8bIfeMAXODP8aCy
j9ox7wljBNWSbSqzf+hUwPjNjoiS8t2T26S/CBm8Crlq07Amv89LSAZGqRYyzhcBFrDJy/xFmUTp
Clw4JNWU/qBVD5qYuA/o5TqtRLdyFSenBQ3/yNoCo6i8apWGQmkC6KH6s1EWxNd4GtkNpO1iBCLn
ttDEEaPIYqwVwFqTnWGV+OXO0dQNJmblDfS4vZsR4u7B10jGl3iS00YgB1lR6kzrNmkx3FXVD7tO
WA7ZahkQ7bAJGV4tlUf6e8M2cqk0XntMTpgb4LRltDbn6FWfcnMbGpjtLR3xKdooJM3bIEiDdTdF
P2hK0yMTl1e/tyb6MUAcOalruYdvNxp74DvGVK5IKKoRIg5MnqAAFmjkdoDiKO0DpXETjThKBv2K
DCpBp6ssppEjETFeWGUMFDJvN0k83p0JQ7sERHD5/YUgKAOdfw0sKvcIViQoaKkjoVtI3RdLuBUD
TrbG2oHCof0AR5qqo2NHE3FoFdCeODn7epPunK46V1pSwgdldVAl0E7aSOGEDS8xIrMT1sYlSKt+
x1b25ziwsxLN1pwq5DcKUUYfXpWbPEEB+BRTHK5gC+DGiuRay1MbuI5QLPgU/Lumfrb6IVxJXWPF
oZe3xnXfE80gPDVmour2+irKqvwYc1faTdn0qWm1z00JenPCB/JoebN4s1UvdevIn0JBfedi6I5e
W/ZPNT2dT6inNmDx9kQGssfnc+20VcMJ1EDHBZxANKFerQaSGyjqso+ssyl7Uv/Nwvq6iT0Fg8+V
vGvVL+xh6VOmpy8GdlokwuXDa4wSlN6f6E8ioRncQiPZB4bzaaJgXppFjh4EGdZqmPj89CLmDBbW
k8W4bUVSE/Q70R9ctdQyXHdCdO+wna1da6PEqSN1jRuzP6quFgc3zc6o24lkGxWKeFIrbqCNHkRf
W9u8KZ+qjAFd/Tr1Q70bMImRriU5c9UU3J0KwXQPaeZQNYgpQLYtW683tkUGH9WuOrmeNwA7By5/
ETL9aLAkQ6Nqw0dXu9et6pihY0ap3focB6SZFOOMqBxzsSRmVG7s+FDhVIMUNWdkNSehJRMVXjVA
BOq3DA/zra14tqCFQAatNF7sm2L25IfxQ4VoZ6VC22DM0pwcSdQAHrCTQoy9cp0DPITHpHXtvYxb
hHFmfO4ZfsoWXlKEWOPip/m7y3Wx1DOhgW93XhBwa1tWiYQ1WoXPusBod4y3bD58TMM9zfHPM5et
bj9E072KvMgfS9TT22R0fqEeqC6y4NKZRy5gTrLmveqQuoyR+k5Geg5sh2yd618tiZ+knovVWEAQ
hgQ/7tCdOlAVWjqF7Fghaz4PkTtsIuU2G6nbH4VeWieuf7YEpgOo1buWOXKIckjox0N0ylmvB+eS
ksjGhxflibcrsANeKk87wcMS+zpBxy9z0Ao6GaSIgAuxjAzXXRaDRoHaEyJnuuEpNnS1BjvdUaNB
RRD+YK3bMWKIMarqmHpleJi/y8ppPBmeTeFZE2Ho1sEVZai36AxIrVFMqRjrttjHDIxWwiISzJ8k
zSC9+2aghx+mcjiirSd1o4WXguPoY4yHkgG3F+7RefrLPOK0jDkiuZIyoJQdXmxcW2keQGLQDYWg
EkFQz2agc8v+lNmIX1tm6aeOUMOAfp5k0fGUhdU3jYA6GEOkDkRn/ZoVdhcPPQs70Ai+rWklu8mn
0AgyhotShMEKiJzcArC/p73bAtLL30bZsKbuWefLPKeT1nPn3OaI/q24BwVZMBVgJcKS3hDbcZzE
1sl94FcRPXNgu2vHMj5tpYubzLl2ncDfZG1knnKn2EJ6Qk0Ol3hlx9GtQ/PHAYMLorZNQBT4tCBX
uxRZYD0Xlu6Up1R1zYKpjNzm1fgl7QwO0YBgWLBjXMqui6BawpscmJytZKaHIC2AQcSyCXeGyail
zcCiFWKeo3CRbAOb01zNmgn+SryHzdavcrqHwGWc0gzV0XTjYemaBGViKNwKMt+9ITZ2NjaCretF
56gz4bBaXbYIhKU23US2vDVRcTqZWDcyLjc2Y1+4bOSAwv9ps+I1FeJkmAoMQJnKnR8c8SDU66kI
1XYE3OCSH9oPMQZqEu2Mzj5j7HklDhDram7fejKUFm6b6hcXQEWADtISfnqV47jCs0RYKaZbJD7V
QodtCW5cfRBS5u/yzt8VejzuydZe02k4cBAa55jG49eYDtNjzoIg66dfwnStZyuOvqpI34mynC52
QdFWTsPV5Y68R7O9wUqVHTFKzJNDbStiPiaunbk7ZwMgJAvF2cxBys7V2xz0eawZCcraqfdha6rD
4KFqruQMz0Mddmkau1qYbg3MnDqK/QblRNraNIwjjpzBvg0m2FUUEkCdA6BwiYX90vb3Av4pcSTA
L0MWJI3ezJwBUqez6IG1Wbov2ugVuE6CG5S1QvE7N0f+kmabY6Myprvdahvp1stKDyU4qtJdSja+
twQ5rhBJRvpCkK+zJhx2MmMUzAIVskQ6PjpNw/28f+2wVrwZHbnhSdthhxD5sxu1IKS0CD8w8qCd
Zn60Uo0bpXMYuPN8Eqv9Lks4D1qTiyzKD8pR5inx2+/eytCsWV64ddy5nwqafqdTWy8HDl1LKPOa
x8ASGxktYx0wOObSJVuHaO/OKYxSutm6S1p7jaHqq2wJRhkkNBS2v2cWJnusIO+2ABPddrq++H3B
NimbJdd9JLWrWo1kqOLlfrWicG8XkMib3vc3Xsx6VTFQU5F2pKO0L6HjsQkuH5XKjMUwPbDofJlK
4wOT2rHZlmY9bEp5ahhE8iI8l5Z/HXVBOgTjeofMhsonDzPvsAsHrEakRx+FyQoF6tLBD9zG5R0o
FvzSeTcWeZ9KxR9GO80pFTn9efVdRmfPomHz50In7cmsnGCu0uw5wcLSMm9W8dagNeAtZRlLMaTg
lYENNZtjSDWX4zfSKVthuuU7StCvYk7NjBIJ+TOt714XJPTaq6qVLRfwHNbrYa3W/Pca7/MmgKvx
m7ChcKY0FgYQB98U2S3Fvh4r7aa0+sl1LQQtjIlgGcb7qCVvQ2X1SRSHBCPEEQwipT3LcJRHMMwm
EhbYJDUYHGK93nD99q5zJOj02gUVTm27OMVC3XREPtwMPPFRpOQJw2Lpali7VYSdlSXEagTJxB3G
DpbIYd2DKWysKYmzi52JhAfiNj2gu1feRwbREdvHoH9Rmc1qPSYjwHc1dcSKZ2wVJGJGgNZ0DpVN
3KJXxw9jJenCLJdo29zWNzkfGcJYzR8+4Zp6EJVvetCxfNk1Wtj96Bz33Ne+R2QAJEZkgbuyNN+J
JWCTIeIA5jFidjNsN9PALmFQkG6HBA3CELFSsiDr8RzGa4sJ/R405UG00N2JJymR8cDcmdGXjARQ
BXnDu17A2ekVfJsKUGYGMdOAnDnMCE05wzRbDH+J9m3D2BS4mPfEsqTdr4LldguJM4HIGcxozglG
ZzzDOnNgTyf9daAk9DDyDDKU64kDqhfo3Yi+nVDnOj8s2Q3s7usakLx5p77elDMmtJ+BoTmk16Vp
FTtN+rfsp4oAi1oQRr1ZeRVBHJ3Ro/gWGLdBL4pmLKk3A0oHB92Q8j9HzYJOPkNM28zaDhrN0ow3
VVF60ooW/xLgU9hABK0Q7TgjUZ3pk3HY1h4h8KWc1NJH92BBUQWhdXWdvRMQ425DWe06cKsG3NUO
/qqaQaxiRrJGHlfXGN+lnMN6oLamIetULUwOymjufl3cHYuA7QI1JuGfGVtQbEnx2plRsOmEz4Sl
y9KDEtvMuFjgzwb1zjDAShweGkpMo8MuWf0GLs3AWbPzb53QXgtItBFEWmBBMBJnSK0L8WCG1gYz
vXYEY5vN4Ud0XF8DuyD8Ws5nXu97Gf3snZ4Ia/uITeeg+eOHPyNytTghNSq/JxyD6IyLhT7jdKee
vn/+5SOAAmRWce74w92ZIbz4RBhvwuUVCDFPbQ6q15uhveaM7wUECdxiRvo6M9wXA+qODWp7s2DZ
EEULAribYcAQIPI1MNPm1LrBIu5Ma8s8DPW16I49086tbhmPvnUiKVhchqr/GmbwsCNAENszjJhg
A3I3WMtrTCGQXhjmW6dbe7Zk4h43Tx6m1ocAEJJhNtXdGhE7IIs7z1Jz9F7z8CjcIm3puW7D5OQq
IyaRCVM/b80UglI2ZqjyaHb2RUe+8DRU2ZKR6nMIgVmfUcwo2t8jlPMzorlmQz1yUKDdNQjSVWV7
RNjxUziGtdPs2jxUUfnoIfJc1TXgrM4M9AtGmoMzw6ED1MEjSAasKjZUMw8jDyDpbEZKl7AJ7gIn
D6zpybTzuwl9OocaiS1lrgwZCJI045/cCFg1PUyB8AK7cdQ6L/qMtA4teCZB6VpLa4QOz0gQFewM
wea+3G/zGYzdzIhsw+7w0zCcgVKNEQpx3y5Q8aOmQGsbM2RbzbhtK4uKTcUTPgg8EMYM5bZmPHc0
g7qzHGS31szwbte5FjPOu5HwOi3N+1J5MxDhUgH9nvHfuFBP1PHeIQdSeOqT4Nw4jo6yh34vHAyL
ES7p6Cm6lSt9TJQxkcgqu/twMm09gIlhOfoMRhdvUyCgjDGlXZR9C7V6BpfnPQjzGpY5EFN5lYCG
unE0boWRsiTTCU6wkZ39tKtPDWvrwviNR/9NSi9maHoDPT1AisOD1MV+DCHMWEziA3LCFwX3uFdy
pClMYxJv2bvrGyeu/Wd6WFe3iRSqjQC6JIbCMu0QTrLGW/VI8E84pHk+aTMtMZ/hprWSB6Dw+lOV
tAQMYPKA+noaxjG6kYFL+Z5Gr0m2toMpuqpaRldIGN0Wk/2ttHQXBQvvRZYiIoOp19xn7AKulGwu
eYVYio5lTCg7rMCirg4qzcyloZkFryNChUaqae+wrV53jBNXVafbu143SM8oxXhmkfFQ9ao4d4RL
SZ8TIlP8lrIcD1YQouY39V1ayFdTJNFJTDjXU/RUB5vdKjPCDZdtxWeZ5SDyJXdrun10yYtfHXfw
sAjNM00OovBqcFgFGyV8m/TPL2PTYludO6W2M7e9NKJzH+ziItjr6BgwWWmHuuibh8nZZYatn39/
cSu1xLRmHCHNL/MkDvAw3p2RrLfYzjlC+33kDPkeHZZ6m5sVNxrokxykuib4894ZfkUZ3g+yzCfV
3zjr4Gol2aHXJC45uuNnUK0wjvwaiYbS4ch4GlspiFMlPLDd0IXHVM/9E5/egmXoADcoI/8HXBau
y7y5FGSc0Qf2Ar+TWJlkMj5TcJS3SVjHxqV+9lGiryosCIvGzEZ8fPAP6dS6PUFJIaUexzZTvmld
GAqPfxX9iJCRnyS2pK2ti3xTBtWPqUObpaYoPY8s2xLNKZ76Ade2PowH362Lk9dkyabBNc5J1iMm
S9/doR2vA4Fcr/3qbWhuZRHmB41weQRiwJAZVLpmll/zgQulMUmCSMQdH7b/7FcpdAQt+MQUs2xV
EX6ilHnWBzd7HoVLOkBOOQ4V4JWMiPemZPHPbJtMWgbPTZ4U17QhxEBDWLQycw25iI4awA5FcILQ
OzyiIALSFUFh6MOGf39AEcjcwWYclgDA0qpshf+pvUALonoZTe3asZhZ6lzPh65K8Er02g08ZbD1
KTJaJ95axpDAyW61t7Cn/B9DWCxlII6N9DDM915zmSRSRsDr1s7PafIi08RUV6NwnwJj44BVZkbY
HJoRF49s3WMh3E09DMwaeuNnivd8aMUS7cHOr5yOya9ku2i1s6suR1yScGrPC1fvItviW6XFJvca
7Ipu8Ul5eGurEbA2GmjiPn3IZPSlTDzTLVjWd3Z/lOJW9GjNm3dvJNHDnqWcmom9BW8hvLxmp8Mv
jfIPTMcLP2GfreormyCSU0KShZve1J4wvHW8kNHAAOItk1F2Skr/ZqVo3Ad3L4Rn/mgcdn+93oL2
9sajJgp15aLO15AYYuQk6DQjdFXhmK3+Z+XRf1VH/9/tV3l5z7+a3yLpf4qm/yGT/ue3/zs01Cj2
Td1wdK4Khz+A2fkvg4JP779Ar/yVu/If/gN/iqr1P0zMMyasE/+3fBpv9T9E1a7xh43tevYHWPzB
QP1e4NKLZlLKH7Mc3kJY7fF+k6b6T1m1aaDEdj1LsOPwybqy3H9FVk0C8d+9Chp3UhdZt/7b2vwX
ObWVtQQdpW20ywbuvh2/PUO9IjMhCzVEtVbC4eY0katyA/bj4clNxVXpmjowfY7B/EeEUHRStUtT
SZ/7R+HR0nAANida+/yXxKBBqWqNxY4LtmfHC5HgSwdV+JrLpHlA82MReJvkfOpNF1w4fSNrlXkD
ElJw1u2QLIQNHp2teg7Ll87cph43wHY2ASnDIyLQ3VQTOuA6ZEpyJLSc/Omgf6kobnaQtHrrQoNa
NKtImdgo4ilpN7m0hpaRqBr9TYSGZTb8FADHOkkGy0G4ifPoFn5F72UzZRnBM7BSGAVjBV1L0UyX
tNxUbwJ5W5CU4dUvBnly7TD9VYMHzDZ+ZE1yZVpMY1eoI/Jo6aet+4gNiRmejTXjM7E17gFJzj2c
DuBZhoDRKi827jnF55PFiPNBc4vwhh+yQBYC6KBhub9kVYdORh/BZcaZ8nfuYCXfqrSrdRoFdAIC
pvJMU84J3Ps35s6ruW0ty8J/xdUP8zRQIYea6q5qkRSVqCxb1gsKlmjkdJDx6+cDJfmKsu9tj+me
Ft8kSgfAxgk7rL2W2gQPcpOguyq7daIeJKrZUn4gD3YCYEn7mtngNaMkRtk2j3VKxF3KNmZLUvmg
xpV8l/oNXmLepVPUljjjx1SP/NsCdDFkz7CKXfL44aXo2vJzJ8FWNQtDRUApVQF+iPy2uw0GhNAr
oAhHiGUEE9DRkm/tRkEF0zHLIV50pVrfDS5l3Aj1xWWRNsncllvjANRCfwKmsLpIAjsUNBWDx58H
miJ9JO1Vn0ZZIOjrE0W9NNUUMvjOAPo0VIDCYUnIw88OzvznIB8n1hPqqPNQC2x8L839hD5Uf2O0
OWFcRcucsm/Xkg0utLFXVIRNMt1liwNnZPEAvaqCD3xm0vN9PiTQ83OwQuEHPFagaBaalSSfdOPU
I5cOUIsuojaTJm670Vrroid74gYWjaVtGhnF0ixV9LclJ50oBg1R3I9ZmZ/ENFkfmmnYZ+dq14Nq
rlTwVJgqSVHGtY0CeSXNcWEvkX1iZTrwuduKrQRiGFsdy/0ee5IDdiAW3U8rzf0K1agF9CJR3TW1
9+JsTEK4QuxI881VCaq0In8s29FhEVj9LZQdGvNryCJwWkWzTgjW+mUQhOT+nCBz95Wkb1qA/n7W
HQbpJLNj0CJ0pkhhHi/apnGIWN0UdDTqLJ4TSQ6hHLSMra7AiUOLLZSHo3M6xmC/SpXymZJY7kGr
FRCF+jGJzV4OKJEZI2xNmtUh7QLpMu1t4OSAA8+iVn8I5RTYUnkR9PBiBLlhLnKnz89CuxxW0BX4
9H8MHg8D6GpIC/9RcpVNDiyZl5CWHlBhgsZZrnWgZNxToiQXWqYWZAB0AKCKhdaa1gb3vqXWyxxJ
KBj0ACwIWqmB4dJ+SYPWDFrrBGA5TH111ZQwELXQj8LAv6/UZbxI5Ri1DfizC2Dq54ZOdjAOKhN0
v6nCv5ufU8mfWHm6zzG4ThCshX6QhwDwBxWQuVroSPaMK9rRDu0gzmc0VVJVMlt4740+XuPSAbqK
xTKY1qhVhXTNEgzP4Ai+gsoT8IHdV6cpsMaZhsACWAvzQtMQzVDM+lyFA/SEEBJQbmYghWvnRk4J
OKhWlRKrc1014SNB2usoNct+WQSVtujoboZcvctPeg2mSDEq2lGupjqeDsQ9Cz81vjbVeCs04BNx
11M+0M8VG3x/ox+PE3uWOQDNCe2LLmxOAbgvpQz9ngiXqYYOogHXUwz2pQUQBwCmv9+rxZ1wgkfy
A2cmREWDjWB1byiHfRUct25w0zoSu4NOX3F0B9gIgXg4VPDeAa+Fzp0aqKvWzsqFwQKq7f5SIfFI
N8qhQueC2+0XXXgo6HuJ6SmcV4nsLDOKIJGsLcuSzdWG3qSxrsrSueuG9AB39z62cDVZjkggiI/k
S1YTq7wPwJXlvu/SfInob0cPcRajVhvOhXLlmh8L+J2a3l7S+tCD01RIUZiPSrwKzRKgMU0eRVMf
VxiWZDVqJNIx0SJ98B01r9bmfNWVEyMf5wTwC8kP4kMwNAjioY1Ok9FEZX9nWFCNyZJ/HqbywqZV
OyjQzonhSTxLhxMf9WBJqDOUVSiFnceOfQdLb424yr3qVgM8RJDTCMpbVxzRl7nIrkRXHkKvBlu2
k9I70EG7mVgo0oLz3HcDxHcgbNh3yV3hCzRfQXbdKECoe+M+sSaFTAEFPKlpAluVQgDQGOXcgpx6
3yx4vnSkv4MGKToa0nyKh6fTnB5skqxKcmIbgg6dupPmWgkFBTULuLBFLC9QjKSCZbsEojQnPJiB
TMskNB0zewBbAb6wWSFeiZh3l6C3avr5kSVLj+w77aEhISUhtY6/z9v7khEc0ejfLHpDHsr9uCuK
uwq4OGAS3aGxpNarxlNreQAeVUurxkI3xKkMGqQo3kX3VSH6L+OY49/DbLQ0sM0x0ts9MtpZ+al1
VAiK6CNqj/y8ye7yPLBI7xVEJF3SXNfIK1GCrhG/0GwlDAg0FP/EVKir4wTZ0X0U6jLJXEdMpG91
8imjPHejxGPEA9A7Dj4axgM4AtSqNmahNkKArItaTeZMmEAcWhVak9T8gRbDxlU+NEUJStdSmu4u
igc5O9JkRQAkph2O5mmld6CcCVLwHHbXdms3ifIviaGZNzW5/YbXkLMm7VZUn5RcL+6MsuuA3KpD
/AgVRIqsS2SJqxKBYwGmcZDuRsd3m4N+Os5oHYyOiD6j+GqETDq8DBTAITNkQwsoXifIBYQ/kP3Q
IZHnV74S2MNtlMoDQZo8VNp5QXVsRTbL+EyTV4J2mYgBe0KYsAryuPrcB37wtVTTYmW7Tn7VjENM
52pqzX1VYRuHyc5ewqsVBbPEZ5K5A3nHmZ9Z4aGekVkEMeOgsCJHKjU3Mp+lPsf1jcvDyM7Dg94J
dVB4pQaJC/clYKkB33lN7ruYGvaQz8sF10zIt0PzoB3KhRYsdSFNBTfLXA9sb1+1PlNOaZmA0zOy
tco/cHJnPK7lqLtNhe77wLba8hJ4PF3eommNbtmoinFq+uTGZxz6KaWQrMfXcQsjh4Kqt2X428EZ
H411TReL0vnypVaZ6icbyl5ciQ69S9g4g/AiRNvyHs0j0oOtbozgdkubrInN4kAEWf7qxHYFVSt9
eRkNehQG1IAOpMBdxk0z3A9FYFw5viCrxFwyjzT45+9CH2zmrKM4e1745ngEJSNM4TSCxheizYwD
lQXsIeuTXZEgFwKRq4it3wdjsK9obXg1WF0AcF9ypbXS+0D2yD5KRN29rUCdOLTauVCs+rzW2+Iz
SaASxnA1LlYjL+KkCRq7JHvZZudZWKmXFVkKJE1Vv702jcG/1tPEvursAZZAUFa8VCWsLii99IeU
w1AOkFB6QJSkiSSEGws2sQ7IGADPcNk1QMqh1QnulJpZCAxAbe4HkliELJTQKTWZD0pYG/Ki1w15
3cY0DlVB7FyWalU99JDxXZg1AruSUhELxKOoOF/QFOoVcGa+aYQo8MB2NqijuIVjxLqntTAaSAsn
/S0CPqwao0v9tRuUwXnqSlRBm8JKZ2lCq0Y2tRx0RU2KtIYe6zNEtWwkbWlfS7rWyiANXP9zWgw6
C7aA0gxaNeleSsuw3c+lJj8rnMhcBnZhnVNbpsETDpx5AlKDHTs0zDPLr4YvgDlBidiADAzu3oCJ
oBV2feMMXVqCUMernkN5YKv72HkAriqgMB6M7uOom+aBVWap56imM/WdJf1VQ3X8o6Fl1hVVjAxx
5VLzl46vdqeK79MTa4WuuAyFRg20qVTcc6VpFMiO8p5e2KIJRHhsRdz5sqG65B61g+MPsHvbPbmt
wbVuYqlprmN4c2vIVDI8HL8e82PNsnDAqEULCM/Ij1+HvsXWluskJectvBbBzKYCoc0atTSdmYsa
1+euDgU1ptYZxUzW3f4Y1gItp2fKDI4qJXNGQHVh7fk4wFR4DVu5AgJSQqZoNzqSJUYBcYjN7kSO
p7zqAGrcQx/UXalaWDGbjOBUj7Vcp/ekBK5RGVVGa4jRQR1oQX9BmRzv7zqNG9X3jAJE2VyRCOQv
bJJECLC1tANaCaIy6JLApAYcAbqjed4mNdDFsMJPioYQSr+uHQUNglU1LpFUhBQ+iO3wa0fqVwcK
1bq3TdOoXwSCSuuWf6sPexFmYimosbPnw38GuXcUFYtQCpJVTWnptKqd4VYqTWFAVNP1F9lUJzmp
5UpeablNsVvvFXWBk69Sdjcr13OIz67kDA2PBUGGI80E0VCy6AsTN6/y9XgBd2k7gX54IEjkS1hy
FB3eKdhOEalFHyT3gPkW6gX65ckiVoPhtknAYSGpCaY8K3L6E2VAEgi4CtwXl5aIi6nZeIH4ROnO
B7OylJkARijN0Js3qJr7tQhOy3Esmb+hzm0oOKIfka0bBQQaZX+WQ0lzFY8qGzAsSRAyqkkPpnxU
u/OS2gCZP9Ao3uALuLnMxj12YqTnkwxGNfweoEYJTFcgEAFjf2xzwd/jvQUXleHq0tyVUqtfKbCw
3bRSC/7VCKiGwrVDIWlZa4yWM/MehsRpkBzSFf+KUxCImIanehIRoS0UvbYfUW0uT2FnbChYidxL
x6g5lWOy2YRg2vApi7TkACFw/ZjtSr4rij4GPGdMbb0T0eWQ6UR9VPMA+LcUvQBchrQRxc2VCVPf
iZv7w0poKmlYqc3Be1LVBEMz0u1JrgZXgULyiZ8pzcKv7Az6Mhstk5Cv86auFn0Vi3vesuv1dkSu
NEhC/cBp5O7Wr3Lr0qefu99HI9Y/SRKEZtjf3YshqJXPIUTnF65SpyTFaYihj9sWF6Q87CPTLKC7
HFTtGLSziuSoFRrLPJbVTyWdvOU++F0wcyXInaOklPRzuQVBO7NA6aG61NLDbccNQpYs9cNQqnyU
nOmZWsXKWEybq4Gqk58dctroq5xJOk8GWxYoAI/JEbK50Sezjps1ZJX2Ab6PeQHBj37NcaQdjJIx
3OSVQcRj5nCt+pHZ3pRSgdgJO6J6pI5qLqgQhJAzKZF9F+Gw3NugEVny5NtDQMVyeobuWnCskcG4
aAmmxH5p2wO9Q6YcrwxJa4gkAu2MxkXY5twsis5FUrLrGXIqAdNorCM39cGAu8BarjWKMB+DSOrO
Hck3Hkx5QECmCZWvJaIFB8KB0o1+PeBsvMNSW0idrnwqKILQhi/LNY1Rhd5Q1gXto/lWcWkA2TlC
PxUpdpy2w9hBywyniVrHqI8nkgxjvxvSZ4b3khsrO4ViasyxzL7g5KFFKVOdi1Cuk2sXAPENfcaU
8YaGHpT9IuhoGYvpnKPZkapULlHXQtgQZD9vcNJIotGDWpj61bKENsWsNPzOLaMcAXb21se4oW2z
jWM7u0p6vftocjzWMLmV0OCGSmbcx3CBzP5bAAYv3EwDYlGlerWQzYi+l5A96rwU1Buh+ozkavZv
yXz/G3LaryhEviMG+camPdGGbGi0b/Jf+6PX/CPfD/RzTCMWTAsw2mwM+8SF8+22NkwnfzVK4tVh
3TyuofU29kiyq1DM2M7T528f0Lz1n7+29D0Z5IaD5unTt2TF4TV5ZaXvb/97ipVf+5utB3ggiqsF
9C1+mGevc/3KRGOzRbWyudr3Jngzwh8mUMnhGxREccB+aAJnspBpG5Cjbz7/KRN4j2mYzcOqFuFD
/doE00xQNbhefsYMb0bZMoM5+ZGK9WwFiGhezwRlz3AsGSIa85uV/iMz4c0DPLHyHD1SpuENvi0U
/clceDPGKyNMNPyyTNVJ/vaUr4xg23u6ZamO7qhPcwGG2fdlBMWYNAV2mghsCZZhmJYxTalXD285
e45p8Oiq/mSbJ2P//+8Fb97eHzNA0XlzOz49egvUHSFIsp9fMSoJr41g7VGVVBU2hHc6A9jKd94K
jD0TvJlBRe/pIbdtYPM1OGKTqfDupr9m2E9r8tePRNXZUxwSIjob/es3b+5puqzqMtxam8/7W/u8
EUrTuy1+eQ/ScUfh86MN0DL3dGjFTB3elc3n/c0AWYHWWt91G0BbxQQf4IAHeHrQ7SWAXIuiUO1n
jTyZ6f1NBryZn/SM3uynf5yGmrbHOeAYIKV+OBmMPQWBEyz0bo3ATr2rS6DoexYwX1WHRXLzeTMT
zD0FG7FVPnuPT0Z/T6eiY9q7GkFlJlApwS943vzeGMGGd9B2THQLnibKuzOCrrBr7bo3Onu6AXsb
PtDTTHjjHzETZMBDbEDv7VgE7jSxee50MjAFeHLFkC0m06tz0Yam0iIo0F+ip3cXHymbI2FiqNzN
AOaejHwgfuEPd0NHR6iLJWI9rxD53bnHGsTZu84CRdmTJ5kwZOy2ZoFFZCRbhE3PIdg72v+Ym/LO
J6G8Z+tkzY3J5X01+S1jD1fIVnVcw83n3U1+1eLmdp/5kLySY7BfcgPbRph2BtYYk/+dGoGGj0k3
b9flvwkMlec0kLx9BNoyvpJJIsn+v/sBP7FYvuUeoSFPHjdZx3BdvaI0/pd/8JJz/H6A50TblEOZ
smlbf3gzFOunoZ/C7Onnf2w5jJtk4KsvX5KDm+s8//vzA35/6a1rvTzVyy8Pw7XwxEMwbL4Ynm9z
QjH//W//zB4D4X24EN7jutoC/z5lQP64ob//bet2X82CvxxfNJn3EHjJjy6hytrE0vznfNDfJtpf
XqKqvPRlmMn4E/j35efJcL9256hOeeJlmE1ebJMQ2PVuDz0xeJn3emDlKdjeeeQw/VNLP2d0dr3E
sZemzYf/8tLifz6ceFWQhlsWwnmfYqVdr3LiiYzKQLxtpKcQZOexWQrJm4E30f6uA596cRV4j916
XbxYYLMRWEQNL7/49cm48h6D4cfL9Ckq2fX2zx9Dbv/lRjeriEP6N7zMi+axeQjWQgxbg5uaorz8
4tfNArdE5H15GWdz109Oyq7muPIiD51Lb6tE8uwC7Dr2dRjH4daG9Zxx33XgGw9CgQ9n3mPz2iLP
3uqug2+keX+0iT/7BLuO/2ld1R/215nvJVt3/xRx7Tr6ymMzZ8OqxdYcf45mdx192USM/uNa0s5j
51t3/K1aueu4HPxe6mUfvOzxw1n4kH/xxIejKuHH6rX9ycgoUPy//OrXl+o//8oRILIkGvotG2U4
5mLbHZgGp9ZE2LqrzW5EWDTbM+h58N/gb8y9RxyxzevwfF7Godeuk/DlpjdnyfQgmvUbXsYZV5he
9ZvRSfhO0f2uZlp5MIE0257BU+rgN5hptfbxJr1ha1XwFqZ7/w3O5HwNxOzFBM9Gf86D72qW+bf1
Ng+3duinu9d/w3k4m5TTQ2bPtie/sc7vWMSzIPDqGu26t1d4Fmj/De/3JyTgd4wX/qVqzI7j36xZ
Wv5bH5+Ml0Yb329YvD/bp/mXj/GjSPIbHuX7+PIFi/Kjf9sOnqe/eEjWnvjH/wIAAP//</cx:binary>
              </cx:geoCache>
            </cx:geography>
          </cx:layoutPr>
        </cx:series>
      </cx:plotAreaRegion>
    </cx:plotArea>
    <cx:legend pos="l"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D6093897-DBF4-4DFD-9E7C-9D49AFDF6BCC}">
          <cx:tx>
            <cx:txData>
              <cx:f>_xlchart.v5.6</cx:f>
              <cx:v>sale</cx:v>
            </cx:txData>
          </cx:tx>
          <cx:dataId val="0"/>
          <cx:layoutPr>
            <cx:geography cultureLanguage="en-US" cultureRegion="IN" attribution="Powered by Bing">
              <cx:geoCache provider="{E9337A44-BEBE-4D9F-B70C-5C5E7DAFC167}">
                <cx:binary>1HzZctvIsu2vOPxwni7UNQGF2nf3jtgFgDPFWZT0gqAmjIV5/vqbtGy3xVbbve/xiThmdERbBIvI
qlVZuXJlgv987P7xGD+fig+dipPyH4/d7x/9qsr+8dtv5aP/rE7llQoei7RMX6qrx1T9lr68BI/P
vz0VpzZIvN8Iwuy3R/9UVM/dx3/9E77Ne04X6eOpCtJkUz8X/fa5rOOq/M61dy99OD2pILGDsiqC
xwr//vHfyZNfnD6si9PTc+l//PCcVEHV7/vs+fePbz778cNvl9/4p7t/iMHAqn6CsVi/4rpucJ2S
jx/iNPE+v8/FlTB0Jghh4tOLf7nn9UnBuL9vzydrTk9PxXNZwrQ+/f/P49/MAS6vP354TOukOq+g
B4v5+8dp8hScPn4IytR6vWCl5wlMrz/N+Le3a/+vf168AWtw8c438Fwu2I8u/QmdcQqW/URIqEEJ
FcR8XXrxFhl2hXRiCIOQ18v6l1u/IvMDW96H49OgCwzG//6lMJAB+OGXpfjvOwbRrwwuTB3rFH16
4TcomHAZCcMAD/lyz9fl/6EZ7wPwedgFBHL7S0FgP8d+8GU5fgIE5pXBKBXIMN6DgPMrjHXGAaNX
RzC+3PoViR9a8z4Sn4ddIGEvfikkxnV4Kk7VlwX5CViQK0PAqYP55zPp4lDCV7rgiJrwkdfXl1t/
PpR+bM/7aHydyAUe49kvhcckUCfgCfHPD+AUXwlCdcMwyV84CaEGwdQwXy9fOMl/Ytj7CP35Gy6g
mvxasfxQVcAHfzrRIsYrThi/4oAu4gm6AgypTkz66j/0rQP9baveB+li+AVCh18Locmp6E/JT2Rc
RFxhYWLBgEp9y4GNK8oQYYj9he/82I730fg6gQscJr9WuJ+dlKo/nJKnD/NT6avgJ7IvSsEduNB1
9Dm2X4Qb/QojbgAveD/0v1r2XyeV/d+/Y9v7KL37JReIzea/VBian4rkVJ2in+g7mF1xjBhh7P34
Y1xhABJY9Pvn2t+y6H18vhl6gcr8378WKs/FKT59+HLg//fJGkZXDNJ2DK+vbOztucYQMDWGP/Pq
ixRm/sme75nzF4B8HneJxq9FnY/PZfVBPifeKf7eEvxnMguhV6bOsI446CjfQGHyK8GBM7PP3iEu
kvm/acz7eLwZfAHKUf5SLrI8Pfn9/4D8Bbjo1MQggX0O8W9ZGTeviGkKg9LPjnTByv6+We8jdDn+
AqTlr8XLlidQYIAJVMXPjC/iiukEgfeIV+IMh9U3DsQhviBTMIQvDrG/acxf4fLNTC5BmfxSnnN9
goMMONpPPMuMK2RgE/LNd6OLYFfMAJfinz0KXSjHf8eg91H5Y+QFJNe/VoRZ10l4evh5gFB0ZTKC
mX7WIr/1Df0KQrxJGGQxn14XweXHdryPw5dxFyis5S/lGNtTeCor/5T8PCAgx9dNBtK9+UUle4vH
mQTAQQXO8S4ef8ui9yH5ZugFKttfSyjbBVEUqJ8ICb/SYbUpIug9KmyaV4xzIkDGf4XkQh77sTnv
4/Fl3AUYu18rXdyfVBB/uD491T8PEIyvEDZABDPNt84BSCAOMOkX8eLvGfE+DN+OvYBiD3XD/8UV
xvdN+7bE+OYT/2HVl5ArkBp1YFVf8o63WIgrqEAapn7G6fy6CByfS7F/bc37aHwe9sbw/+G67l/X
fL8WxW0QRJxP1fRvyr7fv/ppelDpvxj6vQrw61pNn37/SGHVYYt/rdKfv+TzyNdayZez409DniFe
/f4RjqxzZZgw3UA6MC0O4LSQs366gjAygJdhjj+9n6RF5f/+kZhXEHW4LqgJOahOOKQxZVp/usSv
EIfDz6QcpE7KqPm1j2Gdxr2XJl+X4vPfH5JardMgqcrfP3IgHNnrx85TM4TOKFhFQE01QGJgOqRT
2eNpC70S8Gn8f1zqo6RNCJnERh3bRYsXLgp2ZCN26Q0xg1Wa6pv0JG7RTbOP4nwWNbF0e5mXjWGb
1L3Nmtz2DDHJ3Wbm50NmiwTdhQithCqWUeYfVWdSKUw0yPwYd2icFf0yeiiyIh1nj00XWQHhTnSj
btSpvhG35CYryUMeT+ki94TM/GrjG1K5lVRRuEcqo5IwfJfScuvrbbTyotopjLC0uqiqRwHFmqRl
Pqn06JDvm2ume6YsJG231OjnZlKmsvGKcYKMqZ5cCy2kUvHOB6L0Ff53VpUCPN9d1fP1b1ZV13qj
CsweT5I49Ry3rLexnqzKyMaoc3rTnOaJJVyyNRLXbvUikhEedUWFpMmTuSaosvx5Px2Sx2GZ79Qu
O7TH8qijYMqfcpLvXRqFUtctLVhvvm+5wD8ynb01PTOYyoqM9pM2QItQx4uStdFYC1owzszAUE0m
rsasIe9Sx9smmVaPG7+/dls1pg25joi+6pqik0YulI0ok6lpLHTTmGOeuCMyqAXSPU/CFtM0+L7Y
ODRksMqss9o83phsMGSASG/pmqmsoGpsjRoPXWVUdp01oXRZPM9RZdisr30ZCD0bl0OwjU12aCrd
hlV/0PQkHWuKG5NEuFO/YKGTll0p9cYIplqKRjj21HLI/ceasWQa5VFk63rs2oOXNE5PPdhHIZYV
CepN7IUy9VU67g2DXyu9mdNQU1OddmOeR7qMXZhCFzh6EDUOUuFDBHmYw03jgXfhyEdxLt1OZ/Zg
qkmUVMmSxjS0/LqF6ejti1YY/Yij2reGGI1T1llbL1wbAO0Z4gKwNp8MwL06dsf8kOyKHVqi5DGY
48UQwfpETTavNMBGq0JNakO2ZKzqpGviQuahN2OGF04DU1sT5Amn6DzJkhiNKkNxyWy384JRyOvH
NkW2r6WwDyvGbeKn7TSN+rFfqWtUGGgbMr5UhqfbJDFCOehtLYc04TL08sDpPW2kY5Q5KQkP6SYo
ybKpjvW98syZcROV8bE103F9nSJ6R6wO9QvttjwpEL2ZLtGsjbVbViZi7kb9pAoNze7rfoYGf1/r
I98sE0mNsrB0kc3zQ7RJNxWlL6WFcHVkJdpkQTeK7bTqK9hxDSCeL+rDeZk8rM+6vX8nbsVjpJeO
aKupv1c3dMWWeVaW0g2LHVO+FCxaJDi8js1QJmoIJbvx77RHLSyP5U1mGro0S3PWtHoioRkrspVe
Ulm02q7wXNcSc7pIt36NY6lCNVdqpt3WcJiFRG+s4ba5VYWuSRfTRpaiGoUNTm1aE2cQD27tEtuN
g+uAGr6jcux0BZrgRX7NcH3Uh3JMULCInNjsp278iDRZdrPqoXvAD+m9idXISK3Bl6kW2u11tc+T
nQZzVafgJNhjEcXjfKvdtjfpycCuLhnyfYeZphVGrLP9tmssD5FtMJBmHNF6FZEys0I32NA8GQ80
OUVedJdEdLCieX3Nin6VrLN9sA33oVE5cSOL7E5buRtujhsbjjurDLJqCqjkvmgso8qjxWCcdLcu
7Tap0Sz1ehk0rjfWcdVPgnpYNMMiL1C8yCZk7R2iQ3csD/Uh3zSMWYU7ymd0UV73YZtJ3NWdQ1Qh
fSvzu33Hq3zssb60xICZTAo+fxhYIcMh8mS4qp/L+yphDs181/bCNJdC7EvaSpx0raNl9SHJ8pl+
za/NdRdqEF4OwX0baanT5WqpRBRIt25twVlkw+Cq9uAgKtOTOjAWLyovdIaJ8JkT6lzqYYVtlTE2
oipZpG2oS+ID8rC4C7Sucu2ksbK0NKGfSh2sq0WRyazIhYzrk3Zge6RBRGXr4KAOw5Ee081Q9muO
srvgPof9PBhla+dtdF1U0nX7HezRKDQ7mGW86mk8Hcq5soZiGGexkL5x792Xz+0hjzwn1CxURbnV
+GqaDoVMSH0aKs2zxTin2KqRMhzjUVPJLkRdbaWBLOLQsL0uvS+cYIpge5PeXjdtyGTsW77mPisz
WggyHmKywsQXVuzJ1sBWv3BDdxZuVRHavcnHUcF8GEJLu3Hy3JThPBeTmA0P9b67UXty6+7MndEb
TmiEFr4vz1wgfsiBGCggCMXRPbOF5MwbYiAQ7plIAKHoWHeH4zqzoSFy5lXmJO4zG2Xmbc4zw64b
aYpIliidFdsS7sNumaIb4vkrb69vyMptvR3Vh4WvZ7EtyB0lmWfx3L/tIDbJLskLqWPt2ZQnXhb3
oomRVHtt4+7U0KeytJM4XuqJOfJPyvRvulmTPJFdv8ZhLsPWfNG31fG8jc5nT7MqpUhNIXuu+3bs
Rg5mittMLNPbsjPWeINR7gxtZre3AjcJUBseSw/KTAhLsfQgItWTJlBTL6xe3IQ81YEU5YPg2b6/
NXalXq9DrizkLpOb8IYufS8TVhbS3KpeujQbqbKVdHDUOtz6W6JSOVgxUrAObKXMscun4U2/wlt3
H5cWK/ORXnTMcuI2OpVRaUWtH9jujqzoMsvMPb1ma7FVh/xQHtrOu41IDtv1HI/wsT7EdgJ+Wk2C
g3s3HNV9sSs3sVqZ/k4r00l3HOAzxS4p1AbPa9KZshfxru3mDocJsEftHpu7KNvjTb9uunJadOED
ujV3wwZfu/viaPrauG5iW0XprCTsRqBpmzUS5qZFkrumRLYwAybZiPO5F7uz5uQ+BpGyxEZbtrxx
uvKm7jLJk3ak/C3dVDMcZUdmlz1sFu54GrW9ZTVXPmmk19ypcRU1KypK+EftJ5bOxj1LF7zwpgmq
T6HAlR0184R74yyA8Ae8LDuoXb4qV1nfHTzLp4Ms1/imuyGdGOXupoBWIOtEZ63We04hwruclL5V
8HSUep4VreJN4dNr1xxp62gXG6FN5nEaS0ElGgYnfE6eyYPX+7JPbf0ueQ7vk3uRJZMgzDc6M8ep
Pk022abIM7tQheXO83WyBY1g0SVwHJFWKyQGWj6runFkDsPc74hul0k4GSCk9oIdTM93b3imz1Hf
7Bs4HkNkDptAxDeqIrd6KNYkI9Eig493ZT+C6DX3UNpY2A2FzCt/B2mpN2p5eFs3MGFFuKUnhb+M
uCcb4nUyIo0aFTHYkfeJHVHBbE3ps6JPx4HKWkl6l00DpnKpRVOkZ8DQguLW77RZLRR6Zn2+pEWX
2LFgvdXWNYReNUEKdn5YmrLBRS+14kGPeSvNVpddTpNJyjF3hjhYVZGhyawuPdsl+XRABRkFmqgg
H3FjWQyBXYY0s8ykKUeq489p7IaWa/JsmrdrWuPCjhg6qCAgVirydh7kzRmW3DbhhBohT3WyGRpf
DhXTpB64kXQDQNcwR62Py0nu5Z7MDG+mJ2U78UPWjcwqGbcJRwuiJVOtUmLkumUnE0MFMm3j3o5z
7dpnBp4biqFRTEq76EpLxZjKqhxMp2W1FYepbzUD9S2U5x24lOAyU8QD3hxPPLeaqdzvHG2ojkBt
d26ce+O2563FmebEZ7LAW9MqMh5ZFPGZQNG2dnHhbEzTReuGJkvF6A0aBLezuFq1HbpmPBh5XrcO
w24uyjKYpm3+wqKZAGiAbGpM4iB8ibmq7ZI0nlN2gi903Zsz3I/DhEe2x/XWKVymOyRylYxJEzok
oJms3HDt1ckMQQP8GA3PBo0TWSeFU+j92uxh4yoXTzxeBlaeDVsWAOMIaGJ1ocutUlO7ruxaGbd+
Zpv5TveeWi3EU7OuZmVZR3bUstT5fo6ExTkpvkiaTQM6WamOCUWCgzD2bXpnpkkbJuWAJ8OKbNQN
qlVgR6K0/CA5LauAMIt1xQjOUrFH237T3NbRjIQTtklvujZdNTZhqYz3yV5tue64WiurKh9lgcQV
zy1sVMIaVs3tcGum11qfWJCCrYOb4JQF5V7nDzVQTY09MbN5KdpkauJm0s70leFSLCFrV7C3O6MH
tnqiVW77pHD0XdSZa3bvpdfoHIoiiEndOTiZ5zAVynqV76qDfx8fyiPbBhDPEMS1bu0eOHmKFySO
bvAjrsUoFGpZOkrHqVQ34b6+6cIMyUZU97lElqiDF6DZhYTnM26HurAT2o+B3vAXYvhWEAZTIAP1
lmdP/jZa58Fw3yhzVMK8X3zVrUX6mLykJH5KF10aysaNlhnLpvEAqU1cnUPTWLBCSZHDscamycRn
vbCYCaIoUBSYMPDcnVfrths1UueDO+GpMTayjsiCZoM90Gzrai4EjyyScBaf4wIdlRr2rDxqV7y5
L4e1uyuTopa5602iXJ+wYF7neW5157xVFeu4RpHM62KJwnXDJbhfTeHIquAhCAVR7ryM/bE9uhD9
uL+L1KqA9+L7/iju/EM5yWZqFNnVAcFnyiNdhxBNG4iqxSE7xAdzS9fkOoWo+/0dS95J6t9sWGjO
+nbDhiyOSRrpeKJ1WSzN2ndnpYymHpHoltyat8NN7LYLV7II35FFi5Kx6YXHfh9DClfd19XRh6Qu
2SSQ4P3AsrOr/MmVOGLQHYYYMw2Q87+1DLeaq6qowxO6i26iE43UQw1EoFvrO4T3frYfHtsXOiTW
khnzXmf3/pDIhN4ZpYPcLY5xKJGvrApIAgeykB/B5V4fQHl9/uQdNQe0uB8YCWrgt0Zqgasa2JFk
ogfNWsTk2UQ9thQ2PZneU0jIqocoXYx1T4q23wh/gDz6AZjHTX+TrYN5iUJj7F2LVRszq6TIprdB
TOTZ/cvrLmxSy+/VxI38PXCbOGhtYuEMOXiKNmevF0G7ym/yU3+jyWYkdvmNhukcRRPxKG6rqc13
wy29PV+v9kBc2EbbtQ5rDFfWYb7QPCcSxpbQfbRV22wdzbOuXxuWx+YxMqjdhfqyK1Qm9XqsomnJ
ascEBYRt23DjVpDQzv0FXSXkJUqv0ySQWi0TPb/jktYQB8e6SyoZno8yF01FWE8UrjUL43UJxzmt
H8ISO03RphBJy1GdoEbWBUhI4U1ykyS4scit2g83RExVG81F0ccyXYdzc56fc2uai50KQPJjfhrZ
Q0ESCY8ezHBAdRntC5YdixO+afdctSEkVSCYcB8WNFy0EAxrLd0V5zzfW/CluxObLiiniBZOdupu
8E0FQgubnfW16qBANNDP4sFZRYCcDyQFCtLCAMlsAYDRl2QTbrIDAwniB9sfpN8/bX8ThH3MKeYg
6aK3OwtrzMdaVOJJK1qHr/y9AbyYvIRPLdVmSbzwJjpSTCJHQ0LWbSzpyBONzGC9wkEGMZNqXYCy
sgtTxmyfglAnjt+3UT/bcOmi39p4IRFHVZf4iHh0omfpjBg4GGFJj8ND82CY9X0evFTYGGXoJhro
uJsW2b67rRioJklkPARn+YTdpoBxvqZmONazxx6OnOwEb/BttmWLBBgJEFw9tThIGsk9emgfyoei
mw2aFPFjBOJH6GAQQqqiGHt5eewXPmhePXR9fFezfWeaILdjQ+fQQQSH0Vkp/0azjVRrQC6e40nW
Fkd/wXduuW2qbhSJ2GnLapCa2RA5eINrZQ+NfK6HxhujIltxpfaFsBkbl+ecgZyzhxLSiHis1Xfx
ObMo59pCc6ltOMU57/gRIdHPh+QFQm9Mv5CbSZVqBUpbOmEtsIqcOH7GR3FPpsFcM0EAZ07b03G5
4ccIBILmWNbCYclDJe6rnbqP7rsH406zlL7x0XWDDSvqFARAnElQy01jXVeB09TTfqPvuls/z2TS
d9cm96qpQUC4tBo8dlfhdcNv9UI2rHS0TbCOt8U1q9sVWRQzdVaRUOff0Tg+/X/ABg4koIPFFCYT
F1wsRrgrMxXgCWHuSNz6d+W2KpBkVg4JWbUqVskuB2UJygGQsKWQuMUg4Ua8sgfVnRLdn8aZsTIy
Vlq97lSRu0xz7UiMcV/XCxE98CyYR4X/8n2ryVlFv0TsW6svAnLdijLFiccmSeSNScggnQT1M2yK
O26MsVHviVQol3qbnusFZSZBi59ns9wdgWRtZZvqUEDuGR60PV6nP/AE8k5MhuVEOngBhpqjfrGk
fhtoRZWaaOJCppnC/kifjbshtX1wU/qQPkfPGHJTF0onkKnSuYKsNd55Gw2oHOSyahOvMshtS8hx
GQXmj/HJ7cQdT+Hg+v4yvleseGPpxTJCLKVNrKdsEjflM/zDrmlyF3RoVIL8V9xXz8GqYb4nNcg/
DwPRf3B84/dgPC8SIqYOZbo/sZdM1MkwGGhCqFoU+3yrL0pIw0tIx3NQqjN92taF4/VzZbZPcNL/
IBMx3+F18BDXH/e/ICawO+rKjQs2MUI3n0SemABFDgznoVpVO3rMQZUhybYzCpD/bLRMN8BQD/6O
QUquQxqRLs/OoUB67SNAEj5R7GIbT/JDenD7rrPVBDxoV4My2R0piWVukoX+kD9rnhzIqWyWNLLQ
MAviMTGuW6hPnL+td0G+K3LIu8y7mKInE6TSflKCbEpBPo0PPkip5VlTTXKod4HGKkBsjc+qawvy
a3PWYc+ZSHtWZvnauGbXCuRaF2RbdNZvv7+F3llC6LXiBM58BI/nQiX27bHv+l2b88Clk+JWN084
rSHOQlVFFme11gXZ1j3rtyUIucOaLQubtKBup1kCpZ/IjcdZzaxumxbcDjLQPwoK2tkinkdD/rgw
INdwFwPrCwtf02UM5RfL2J3DX3Fqen8dqsouYhmblo8dns650k5NgzwrZWJhdlizvE20hEr4lrrE
KnA/JQqZFu6DLY6iXQYib3MonrU7z7hPQf7tQQaOrb6cdyAMR6tgFZ6VYh5KAcJxXskMZOT+rCdn
wHX8ewNE5h7E5mRDjv0RcDnQ9XBWo+kP0o9PLObtaQftnkIXJpTSYZn1CzfVcAM5/1DQSa/EuE4i
O9nXRJtBnQMRyw+l3ykBxUy2ytwx6dQiZv5LFlv1WXq+yc8ytHnoZw2oKsV9QlLDhnNH80ltFUW2
618ULw2n74iVTZMi8u0h7U6eKmXRQHGvQET6NVt0ZmDHJnYivX+GlA9Uoy5/0ft7z8/iaTHQyspZ
NfOH3HE9Oy01u/ahpNMHvWOUIH8bAd1kfbEzulsydSdx/JKraE71bpoGi9yMIVLWBMqV+jJy/VGe
hPdcl9DqFzgKHTuva+ZQpZ7morI+7d/PbRDr11V8reg/pnCDwPM//zjB1z//tU8V/Pfpcfk/3jz/
tsEffy2//CjCdz81fk7PHQ3l5YfO1nz9LjDms3XnRog3f/ypK+Mv+i5ef2PhLy7+vaYMLhAl559A
+Mrx/tSW8fVJ1D/6Mr6Oeu3M4ND5ynUOctrrU8lnYvXamWFAA4aAx5QhCgp48gJROBa+9Gacn58h
0IdjAFGEp80NMOJLbwaCB5w5NeFHJgjBoBux/6Q3421uAN0dcAcTTiSBBCagWF7kBoIEDWy9jjuV
7scgMg49qAh9RuyQ+qH9zcp83kXf9oG8ZZDne0H/B+HwYAOHnymAJ+jfnoKlgYyw9RJwozZPHzSo
7YMcNZg1JLJQR/RU1oy/f0P83h2Ba396Uk9QbJ6vf0O3hYL6dR25hsNxJxTolwi8rNZ81cqE08Su
ecOPoSfU2KfQhgDEu6YeME+KxwlrgmmnMW+O84Y4ceKhay1qoXyNuyhb/sDQtzH2dWkAcAYBXoBI
wc8c4BtDQ65Ffdsl3HG5JpbQzGOMTaMyIX/3ebpoqx4UlbZtoB8AFeV9UwydkBrAufXqOjokaVfN
vG5IX75v1gWD/GwWBYEWwxP3sBMv0hUucpSFAopoNc7YsmrjKLVakvovRlsF85ZoYkYTqFWgKGwP
qgpNu/W4OfE7xo+k99Sq7/w5xtkU+domxF46c4Ubzd2mNn3JAhE9aVDznVIS5pM4JelD7eForPo8
235/JqD0wAr+ER5ep2Jy8BtCKTPh/29X2AyGFlU11Z2sjv1F0bXeSOsEnsUYahNpn/CNAX0UClTh
uthqadk+JUabujJWCWRTcR7vQP5doDJ1qgwKaaYyQDGovZMm4sBiIajHKFylUMMJBtCVUUI7UCIw
lI5aHiyhdqos6g/rhEHk8NUhhCapfUTDSZUEE63nIG+UkJxnegt9RGE+CwmyqszNLcj2KqkZ5hwK
CaO6meti0+TmMaoSX4a5pmTak11dgGzVJDPTVLtw6EdarcZuhaw610cpFk7AatnW7XVQe/sk2Fbc
j2coU9LN3XmcxIZMWuByAbotMe8sFhCQP/tHr40iGZTQ99Gr1JQmgCY9OtykWT33hTFC3ISKGHsA
KfjJN2u7gW6KMC/nZVZaJsELmgajnqStNGofUncgODGih7ztnoyWd7KlIA3nGAr4g7utNLinrxJD
hpxzp+5NJknc0iWtayileGUQ+RLXNJvrRj4sq1CBn/qUoDk2SAgFIGgLAM3I6yDD//7OOR/3lxsH
fsIAdHiOKTwwf0m/M65K6OyAvA27VK1SFCWjNGzRwiTmmKqusDj3tJ1Ildk53IDiplMXcfti5HHx
AKX+5tC5jfYkUBuBWMvOJfNMZ1KvlLIhXc/WqZ+Wk6Zp01tvSGKQXjLVPwFbxbs6c9O5iDvtFtPo
/1F3Js2x49iS/kMNM5AECXLZHGJUSKFZuhvanQTO4ABi4K9/Hlm1yLpW75V1W296l2Y3pRhIHpzj
/vkRnP7NzfsVhjOk7K0KC85EfI7btdmpFfjM//yx/5g6/npeUIduxx/Y9RAF4F+flzGmo+a3Rx/6
mLuE7axE1viEHUccYVewZ2hEPc8HdNJtj349z3d9ssEFNZyMJ29j8SvGpfkrLIn3439+a/+mqMe3
swSTEKK+0Hb+9Z11wvWYx0xYmNgPs2CWX5V2x4lCnYV3/B8q8+1j/lE2MO9jqQ5oceg2yR/Dj6z8
yMAgCgvnFv4h5pmD3YID9n/xkf72Kn8UJ0BBdbQEc1i0QV3/pnA27paF8RT3ZSRTpga3+59f0PtX
Ieqvy4s9QjBC0UPEAfP/+BJxhzbj6E9hMWAH1NnGbQdxdlkbeKZb+BZLNgK7MPEIZ6enH1iGM1yT
oZz/Q0fw795GwjiDu4WTj+E///VaSmLCcarCsCCirACxRW9+qHgG2BPASeKP6SpWkQMb1anfm9cW
pN5/+CJuo9ffL3AYe+ilkPTD+Qbg9S9Z/m8nr2+FFzswKUW3hQ5TwrqsF1jOFcwYGaMLMg6j47pk
UaODx6ndanQJ3gIVaI2Hf/bZ/60J8GczFsYItCHRxpmXoHb9RXz+7b1sbAOUEeEWq0TXFpHqq3wY
hZ9X3hj8h7L250OENiO6neooj1jfEsZ/XP9qK/2OryQpeAfvWHUNP/aeNZdgKdcDvqXkP33P7I8h
GA0wIH4MweGtinLgxn8MwcZXod97piy6cnLXRTADPNWaD1LLbYElUYqiN8F0RCmFQs7n9SyUgjvu
vLLwnOV79BZdQX3rAZGbzUFh7HpYKliiOmm3szfgTMiRf+YZykezj3tHddFiZVbmSFf/9MdugMXU
x9ngE1V4gLpOpUjcm9PjmlLitR7g06D3c+lv08UoU/3CN1TdKzaPv3sVsM+STdFuqsPfSlP3MyFw
m41f9lm3Rf1+JBTMhbSSoTkQuGtmrveNqsPCdmGfTVXQ3W8hG04sqEI0kVG5puh78E4aBpVdx+AG
KwyUS9DGlx7j5q72hJersWdtprYmOaptUj2YJebLtBWOv8qlaknatl6tARqqXqSWN82Jdma+G4PI
fnFMljaghU2S6ejsktM1iCfUcRa+1TDrdoY5B1S2krtlVfoCgMF7m5omeNS1o2EGt3f9yVraHDF2
AzxZqH+HhmHdDV4JSbYd+yatvXLJExnG903c1wdv68Kr0nH/C+b18mCXRUTpSNv2HqI2vMkuBFWs
F/+0YFD+GKaxex/8xYY7o5h7mrpWX0nbrXNqBa3CrPcnl1ezpq+1WvRjULr1dfSbJBtA+r64zcrD
KEl7T8ZJHDY7k6eWz/U9TKkqa5Aryb2p53uxReN9uZG1aEEaFCuLve8EOMIxnOv10m2+yjuvC1My
uuCbXXuRMceXj0YQIFNuWz/nshoK4lrAPw1v0VS18ue8Sv3iJ6r8imY2vXWxzO2gTeb5iryvkZku
21i2z0QG+nMOJvXTulX6Ozf4APPKkEF3YMIAqKUxLYzHfw+mJOdSzOGuFMZPjVqqTxuuqk0ZbttL
VUbgnFxn8xgCSjEC2soYiWFE2aXM52SODlQv8ZEvssnCAOYhSyr7mUzBdh4hIaY8ArBFvcrsVowb
d6DWh2M3G5SbcGn2bac0RPlya/DFbSYjbARJTUT1rG0SF9pqsmuDOH4ol7EtXElQIj0bXhS2f2V1
rwCOyrDdD2OwPcySidMiq4WnJuQ10LyqfcPOrmHPt9ArQDhVuyoxJtMrme4lCOEiCdcxY3+9sN+P
73Kq9HVisYJiPjS7kC0udyQBf5G45bUSVJyiytXXeiu7R8b7bmeixd75Qn2AMHRPVVdXRxlYcSh1
Gxfl0IndGK8AWYj1fwamQUccT00OkKIrLF3UvU/6BGIcvpkI2FTETmozUHWnJQyBocJ53HUDgxbn
U3sfUOtlnav9X60k5aMD0zKn3TyJc4+K64q4nQDANULuqtaFmVsBLW4MDr+q2qiYqF8fOkh590tl
9UX3fVLn8xosD5VnR5Xqblbhix7JgpdTlX+wrhvuxZpUe+UbL6tMsPnZ2kbmaDHSAneeCCmoXsNf
MiB4frx62rEqVHes9PxCzuw7tCL6OZQhCFxC5yP1Pf5ZJXQ+eCWv3wQY7f1aosSlxDM6h25WQ3by
1C6x8bavorH6nnikOXWd5JgatvKEJATd1y1ldz6VvMmkR7rzFkwka+eWXhbt1XMeEbe8xIoPWUS8
LuO+jPeqEcFTJNr4PM6dOzvSi+/Uyh59pW1P9RhOH5avMkv8znvSFqcAacOgaCu/2bNZ1d9iGW64
Q2eX18PYPy/bzafsWHm/eLG8+FzrdyDw4iNUs77vcGt/EoepfQVjg9ld+/Lai8DcWfAcBQ4UDGwe
hrq5BHoZT2a/xJ5Foddbrp281JqO+36d6vPQoU/AEGTKs/Zisk+qysNcOKI1HKTWddqQeNqbrgaq
KQz7GXYBuWvZLIsFqvPd5rneQ5U3pDAr9V94NQ95NYQzaAk4/MnUBvu+h9OQaimHE1+oLjHhB509
Oki4NNtEO3wOCpBCQ7vtFy7WJlNBPPVX/mG8NEJvxyGm78OAbECFqfydjERlATJdFxsAjSqCbh6A
xAZeMa1V+9H2Nf/SgaYvk9+roxPjmE4GaO0E9gtnYdvQVwD6671Si3jFnBB5qRfN457jERIpXzTM
tyAB2Tdz72kOQFp7cuQnUg7lxVq7/FrCmvapnqrqxQybuBLKwt+BpcnPuK6Gk29JVci+nM8e8K58
joYZR3sYbfdLa7bPyQbue2DL4TGmww1fioi52DiOjh6x266bQqCXuFp3nbHRmjYBGc+iivWeDUx9
DRCjjnUSLwdGXJf5fAvK3BODuAjVzTuQlvEHRpfyUvYwNFPmG3rGs0TT0hAGKHPxDfwFWHluCsIO
PjP6k5SPnOQNk/NnE9TDm44tqD8nJbheGRJcW1XO4bNZVXBuaU3u26rVO9qbvhhdOeu0Kkn4yYZB
7jblyQ9XDu3J9IK9LBTQxzaLZB/2iq9pFfd40WRrggJ1YEJ7NJHtwbYQ2PKtts0J85i/437TnZQW
5ogYiVtS0+vmKDgyStgpRuuU+pxDZ1kNQCcfM8ZdG3d2V4dmwgm2lCc2gAbMloFMT9a2/U/WA5Ie
yFp9IbuxvnFwTGFaVkQAjdJxq3LVVuYgkzL4mmUYyH27EHvHOxi0TRwOFzWP1XO9Ni4bx3o+dU0F
kaTSiZFpxVYwjEgGNODyeqghsfHXK15rAK5rbPtkN4obejY0OPTUmN/ttC3fGQWEh2NP7oZx5Ic6
npAHWdqpwYDs21yyQR7YYnCRwjKZi6525s1DxwwqH9dwmGPCU5+X7VMru/nbSP3xAZu98DmUMte+
022xjlMzI+OwmV+WYrduupZR/eUt+A63bvW/bWz0htRLLE+ysF+NTls+JE/Cr8bMbdq/zojrbLto
dtOWI3K/HZO6QwIjoTgQayaDLDG2W2EE8B6/p+7Zx+AF81unOD0HMtS3h7irX2Csg+MUgGPzGq3w
l/Lb8dtUttN1Kye2R5cBGNmuszyGGw0uLkQuDU3rzcTdpPqSXif3CVH45Ojtnpo+jr8DKgbsWE2w
4vzAFkbQ+XfHxjgvK82v09L2Xxiz/Pu19X3UTVqm+C3i52oJQaxGVs+r6acQB6bnn7bJjKC/SfLK
N6VeRqAAAYq6nUD5EZZ3pB0PlTb21VBXN3nbIKsQ1wA/idFtbtwwHYOhag+ViLe7TtXi3tsE3Mtk
JE3K6Ra/V+hfLpXhy+fYefSdrTb+KVaysYIDi8rbsYy7fNKgS2PmhuOkG7akyDTBfF2EfmsZVBNL
XH9a3EKv8epXV0fn6dHbcFIskYtBV7c6OUPOpF9jnMAX3JoBQRTcWY8V4cwMqTZOi3z2GfIE7TwM
LrUEj0i2wG/9nBr4T0VAV3hdctooYAxhmtfVC5N8Q397HNwMUAygBppXbwr0Ay528m78GNeQClD3
cet8YEcb9S8Gsh3KCTBgPA5BFV9M1G7faCUQ7TGsa+ai8lRjdiGg5RdJVWN3PQ/6dxspt6bS9jDK
RT397Pq+HIouGga6jyeMunnphejj4mBsyyLWARTIoKrUvpsQwszJ5tbprH0P7aUfl9MTpIHS2tS6
foHQQBK4e6fE1REYlNLjIIVdO5u8FWgwHmgIRfoMNN6KO/xc+1aTenJpr6WK0y2aGpmRsvJlDp1A
4HkG5aImc3Optw2NVydthWAMH72iSqayz2UpeXuFtFBSOF9hBAtC8HyKuH4Fr9zfk6QBHEituo7d
tBaG0AjmLQdK6pSBSo/JC2hcNNi7WZbzk8aVuivNMLqMO46EFTU6uOt5v737A1u+qiSMLkqvtUVJ
8sJLhTmVYpYX6928dPDuE7GwoXBrH8/3YSzc/dQ6i46QSnnSoaZ3My97Dko4pGgLSzk+wE2sHnQS
TJ8xXdDJczPFP5pmbvvUR216l5Hf1wWvhviopBbP/cDsw1ZhQlzs1o4pylPyukwJLiY8uVcQyi6F
jFUXNKrls1XN1gG3cuF30vheDlOyCAzQb6prW6BFSXbUk5982uKUIJC3N6FWEmnFpEK6QCe/kWdS
uxYz7GmNlbi2YUuGdBRdOKb+bLuDGzYc+z1QntktyQC5eNvuVjjnr1xGGjG5MniVU6PQ/uJY+xo6
9p0bbzk1bAp/RD4fiyUeCWQiqQ6yqtuDq2t+pS2kLBw6dEnSYe3qp17PODrR9nlLyuZN98WabCiW
Vm+XZODTD1oG5jttPXnopk0XMCdtOjnTZ/0yi5PveFTctszuOnqLwiGDgsHXTXdxMiZ3PrJ8v6ct
qEWKfaf2UAer2HGixt3Q06RJFRr3n6oDVOYWvy94KPsfUNrLMWXbAk6wrCX50TU1ijyDqZE8UVPr
7bzhKw5grVKKGgB6Bfm9BJP2ZLc08eWax1XZv8cJX7M2MOvOsQj/IP0BA1Wkhqd49cDSh/iIBBlG
0dTpoHSQBkB4HY5yLcpileKLs6bKfKT6rnTiwUeMPuy0zHWZxl6NxwgYfREb98CE/KWT8LBGLM6p
a5djYCTrU1rGa0YXPp1ED8/XDQ30Kz6ijyhZLoRK0jgIp5yRBf/bELtvQYyUEQZIsNr9Svbl2OuM
AK7OVDeAtjA4unG/r21wP4xN/9XP8bYr1TKnuOf9F2VJCBtBoJsP4i0LeKn2JcSbTHQCvFbXO+TG
/C4I8hpnPjpqPa351HGO7kv0a+HjsmdunMhLEONMz6Yyni91TZbDHAfgfJLWLxTxyMPQe+NuQdFN
51u4W9o47FMvhCtUCKSjnnXEq6PPmgYnkmsoghZ83hsPPPYKtyC3FIFvxcltXuiXV/gWSJEn9fSh
vag5L5YixYObrVCJg6OxxnqQiMJUMBRWj5AbjUZZnfLAJgAvoPGNXTlntPPdvQEi8YUE9fgsxLo9
ESL4GwxTuSBJuK0OIeSOHWNEVzJl8WEPifa8XyCC4tyrI+99HkT80EXUvoZkUt8a2YiMLM24ZqPE
+Z96vcSnqTnF8N2GZZUj/yeyHuzyq3GYt3ZENB7ghX5zB9h+uAYOEBCCL7XR9+vAkeqpylIC6MIg
k67Wx0ORhAagXOea+0nK8tTV7fZM21FcPT7xkzfj3aFN8UskY/D8vN4slnSse7mbpBMmFaphV4a+
HB5R6+idEBV9GtH7ZdMQxCfp4IstoxzAfeAzPVT+eOUzYy89UQ43fZCsSwoRyf8xmMj/XZJNPEdb
D3RRzdEOxsiPWITb2QwM+W6YN3fUJfVTGXJ7HVU/7pHvp7umUl+EeJFIoYm789bIOfMrhvSgL7ti
oGN1XXoZ3Q7SRj8NvWO/XehvhahDfWRjgjMKSY0Z924Uq/utDNiBrGF1WZ1Tb1GdNI+dkaB8fYdx
yQRYPpAbGTuCkdHRk5rKch9IHR7HJLnp0Ut7wfsFzV8K+tiQ2WVsDLwH1Xdmrzk8L8yiEUKkTWKz
RoXRi/U80Pg0hI8m/PqzZyX7wu0RY2JvErQK9RSp1LnaPIceAFxqodruTDzUNsO4uogsSYbxWE7x
sjMrKdN6CuuDwGixY5ub7mv4Lt+QKgzuallB/OOi1XlXhz8kjpvnHiLyD4gEdamzWXtEfHeR1Py1
c4l/iTc4KYj3bs2MpPJQo7WY2i72D83QmzcMb0m2NNWmfq986kaS2QSW5E/RRp755D5k0/u4rEde
oDNaTs7XK5KZpNS3iolKxUTPh52d2PyrRkX6NHC3LmNpXd5yOIszS9Y+NQnGIhCwYilA7vuI9ixB
5e10EwWfSNFH026WUPtWeC75iMnybR0Y6isjoU23WFUvCQn4hbtl+AiFET9m5iO9OckJl94ieLe2
PWIwEMIr3EfIbfbhBJZ88cP1uGLLxS6ZvFv0RS+0iCcRIfgNGgMSsd62Y8w0zWJZbQEU0xA6jljH
LbV1MF2VEstDOcj+3JW8fBtWB4sV0sOAdQUItuehWOurloH6VnvN0mdI4Nuz80bPS6Vc2M5PNMJs
DaH7YGpZVlo1xkh8LNXTjGD8x2QSb8cMhJMawnSGWvS78bssSFCeoBRgXYFb7KWW4YwvhUFyCFnl
v4KyD0zhNwv9MVIcx9Ntk0fqQX/Y9fLmMU9diDYnIu1ZrmaMzignHUarW6nsF1E+BK5aftZeb86Y
PMv7WosBoZTZDSyt+4Zvj4RYifibZdB0l4m79hithjw5OKTIT4cIRaU1UmBeiq0LwXFsnYQWhnR2
UcPMhhYoBm8rhmFQ7MjROjxu29ZhfQCbjiFCKr8agds173uSoHVQcbvbYlPaHevR0U4OZyX6Bn7H
MRy/+hZ5/X1TYdVDKrxg/FajtmRtLdrHRCS3KxZusc3DqcPsy3qzPbUla88btnPU2D2AezxuaYe5
Xq4i813TfBjeQ89Zx+4lrEqb4U1OT5iZMGXqWfdZ1JfIsukhEXQ/cTYgX+XJcOdu0Sn4zjjCW47N
EXZjyNrWwB6RIMVejjpVmDjzFZsrGqwP6evvYQv24BbnZR/V4BGX4tgcktS0S/kgW4unLO7tWQzI
Z5nNr5/gKGz7Ya4BLG5W70EU+w+r53TWqQD5FKxduYajP7/RLgqKGKZE3pKu2XnAjbBUonRZguRL
hid9yII+Sp41ljjsE8z/mKloUvQycSlvJ//Shtgj4eSMOb0FmP3etxUq/DrxHVTxuJBjjwqlB3JB
c03egODpvFW9xeNbz+3ecPzVhkKJssGGl7oKnzc1dVlFyXKnsabkBIeeIVuzjvs1iiRKhgrRZUn/
ZJWH6PFY1f5+Jp17aWY1IClOA94gxQgcIHW0CVW69d3a3dubaDuthD2FGptj9KwUySEsC5pKPfp3
JO7QNxg5xd87msBTXCnrvjMLn+8gJwiWuZom4i7JBudhP6KfXvdlRSccuaJzt2zScg3+apENIthH
r0Ffzie6OMALEANzmXTOImnP+dWzW3I3aK88MPQ3v41T8kn6nDx1ZpwRT1Fe+LHOPLj2bRg9s5HT
TxUY8s40b3JW+nNOt4ic0LjwczRIdEl9LRHZM7rCIpCmeSI8nN9rI+cdi/sJCtfmxUdBCYDZaPWe
E7HF+VjStkiiDezloENMt92Y+5veMhUkKoea1+1Ch+xiiXYQe01UZ06q9cRZsE3nCfGjgjUlsHzW
doe1ZvpMVKKQLJ/x5JN6IQUZEn1vtY9NMTCbsK9BRG+07eeDWmjyIObt1wy7DfkL4s8PFSNmSe20
3sgVsfGdmzkeL79y7xF2J3wOG/G+mtk8bws1TwNf0Ok31u9dzvsAPOxQQxxGpNpXZ9QOehVatAaY
RLR5ELso1pA4D73GttXh+wy07Qc1AW5A6xL+gFMXHEpY+W0aowk9U5SffGhCdqARFOp0dnWIfHJC
3/WceHufL9j2MJSfnTz0DPsyFjOP57Vyc17Lxka36JGe0UFbfXSr4C+BbfVT2yzuCa3n+tHKaLmG
IkKn5VWYYvJOUjtmQct8aMUL3Xei6q/9IMweAVqEOXS57CYDrmfudb2Dqz6ezLKVuV1pB6a3wgRq
9aRbjGEGYwBUx3MbReSKHB1Sh1Zsy470enyTtQTqwpw0GR5gl8+hcrloy/Ux8IR/ZomH4tWLZbfQ
ZT1GiYiQwWgNNi9gZYRMmxpnBWbjIYDf1NRnVy9u77Rye6ja2PYB0/g4alo9YOEFlnvwW7Ho5hYT
HQe6TBwZisVb2ac1vX2k0BpzNieAc8La449hW7OvKViTd6xCrH+PhiLJJSYXHbgXj3s2Jd3eYTP4
bUBihyXG9hrmKf9OJw15CbHLZU80iChU5WZ83kpFHgevx1KiYcPh0fpb2rEoKv7XJmkMXWIoi2RN
6m9JMPj36EfRIPPNz5WNom9/UQL/rwHY/4/QViClAKT/e671f//bvyx2W+f1j5/859YxYKrYNcax
QyxJmMcoMIN/sK3YwMth+AcRSIaY8ehGvf6TbfXwdxUikHgQ4EHU4GdAXP2TbfXw92T82/K5EGIM
82nyf4K23nb9/gvaEeGtAdnBPlpAQlhb9wfjAK6VaG9t1G5ehVmeqzWOX/jqIVpf1Wq++jaWNLUe
dLF+HeQjq12YAogqdwyCW9EprCL621d4/QdV8ncAFuvW2B/vCW8IvG3CgzBgGJP/AmL+hnjQEOuh
CHrvAgfw8obc2ZqXERZIxes4HoNSYnvEPGCnSauDk7RDCD8A4xIxMfqCYejgX1o/yDAy9G8qdjT1
SlfvCSayOxFp/9x6mynaspnvpqT5FZB++WnV6oqkD5IqnQiCBAROgsosFlkUauH1z4qu5sNfQb8c
mtgl52gFvQ6VA5UI003rMPJb7ziXkf0OtFLuAoM0Q6ZruAZwmTEbpzxsOEuTKvZEiiA7/eW1c/jS
laLNAEeK3VAlwU61ZrnWAEgbdN9t+eWg5eZ0QDupeLwc10jPD3Pb1A9TH9E0AlC4w4J0dRURfBsf
020B53bO1oEsFwONv9/XqhlyGVH/tTIJ2W1RwB5HGisDX5qHbwsYsjtD+rYwuvu2kI3mNsCAwTEm
YK9ZBxnDYEQbWThccfKJYoRWWfB18tusdWT8FNA7X0IQsHlSyyBXgGLOWOMk0m4w4Qc2WEC09l29
K1nZn/p+Zq9VHNQvjWjJuzGT3m0Jg73XIfwOzCXGUDI22dZQ82n0LA/DRrHPpxxVIZa4/11GZL0A
nPZgJI5zRrhGWxY27Q77DqqLkJ7A6AonvJUJVpaUZM6rRtliUY3e83ZI9m1YjycaiPpZrNCExVwv
KV+XITf9XB8AMeCUJ6S5jm2rPupGqP2wKAx/EIqywMqygBCBQx6ket5Porr2YYIOwdxugC7GCQUE
rBiDpQf9SNFPtlEFf9d2FzGrZG/sKN43nyA8iyCGu5AIG2Gwys/flUHn7drV2utmJnO3KCC4TiiC
XQz4SNB410eGGWoPOk5epZyDfKlwaDRbv2Ql4/wJw6S640uCZI8PmIZAQcoE1BCsCZsiWN/1bbAN
sAMG+CEkAj6Rk2cSBH5nNBdxXHfF2mCH1VpN0SGC9Ys1CEgPWjDKx3EG6dFjWUHWYNdfZis49M0Y
IC4v/NGe4gUS52jb7sRb6GuzInGhGnWbH0ugIDcfK/iGpV6gQgmJUDtKQDJgSCwPsOMLaetm7YKT
q3iJ9SAz2hvcJEmWuGk+swDmtL2Z6xosKdZVKHMYQzEjVTOUDxvt7GFmYGPRjldfvcDqpKRTQ+Yl
W3nnPEMfNh5MHwLV9+DWhe+btUTbrfV4GQxTx25oKkDZIz5ZL9uqmHQnzv4Y16cIksRBYcXJz5l1
WN0FL/t4mwiuC3LYe483UFhF1GMFVr2uQwrldF2PGCxnrJjj6+r2caWmrXANgbMogULCrNS9I1fm
rfFNm8COyH2D7PiU9nSZFjiZLd/XmL/fGdrbLUNwR/po9zs+pVE42fgNyxzwu6oyhqRZYwkcuORy
xC7GOFDrC8NM/QYwo1UY4is15Fsy3DS6auyRmaF1lyVq3tR5Tnp3LcOGBEBTOjGeQhl13zEMhB8x
r+ODnGcsGWKKXHwQWllpup7lerJi2C2w1UjRe8l6mMLtxp+TUH0PCO/33LH6c1hKH5mqSsgPOVTr
3vMmllV6G+A21HHm+n44Vj5+Y078EntUZlljVUQAzyLM+9Iwe4wap5O7ETtG2t8RAWb5hJuGPVuR
RDUUU9LhphzJ+H3BXfm9LP3hDWYrPa90ZEdra2wZalZnixHLwn67btRePi0jdjhpDRM/IWfFodih
mk/hmNWaJGveLXHV5di2GZzQ2wIoUth2sms6lewUbE3AX3HzuZWVJLv1hrU8q2WRR5S4+nneQvoT
Op8bis2rbHCnkVz/QtQJHBkMhvWT1KP9DT1gzrHuCon5bgiOM4nYfVtb/1fgazbiagbyIDzq7mtc
y2/thrdKSzXfaxH7P0sK2OsK2jlBhtn/L/LOa0lSbGmzLzSYwYYNm9tQhEgtKqvqBiuJ1pqnnxXn
nOnKZjoyx/I/d2N901ZdDQFs5e7ft1y/yyy7erCyJH+kGlHtLfhlmEAtW+XrtrAlpLQRZp1PIpgg
JDCw/2bqheyEIifnQGRzrGZ+bpCyxEdUw86hiqtog+Xga20A/dsmoxnZD6yb0ZdBxh08ClPJH0jO
O1RvbiMOKMuq4LazonjcpD3Z+oraqbnCIUeVMJis9NYei2ZLbjq4Dwc5fM6QHTxbje48Fa2RHV2j
kbsoz4ezXCfalWYg9q50ppvGbfpvdq/VDWeQgbpo26q9FfCbpsmygFVaiuye0u4lQvlz0AcJzuEt
7lSvaRNpc79/Rm1zDT3EMNdJTIy3SoZaYFYMM7kpKVqikw37TK6d2Up+D7qR3UliFG82+vCUD4Pz
2TFxQWqoVYgKLHMdNLNDoX+WP7s2xeRmKChheOFIAGeEA4ZW9Naqi1DxFOvEL1pSEfArw12N2m+k
tdKQ64c6inv3k0Gp/CkrTIpdMhq2Fb97rdulSaIfbTFSmbn7No4+O7MRiwe3Jt7S83zehf0oTypy
8yvHdrovgTNEGzfrjW99UxWb3gq6bTZyQgp78u6lRjyXZvWz0rNg79p+5tUD2uTMomxRo+zYzk5B
sE3mncWDmEiRt8a9wF9J9fp71SX3LbOR2t4+6aN1kfjQE+0rMQGKsLur0fw+B9aXejq1xONje9Ar
gbayfGoD+z4MnpAfDVXzs2CPNDoKGYXbfe6zYm129n18FrA24XNewV4sMXsLYV9NpAnFKK7iKT8V
Ef7N+qlIr0ftEQTRFt8n0R0knKndO6l5cHAptnG4ckby9xbgiKn/mVnhukHUYrnDaqQovg5Qteaj
vipFeFB45s1wXHcNJ7g82lEi8jhvAotBqLdS/pVeRQcbjZCuOWvdGsgwjb9KcapN+Br2t8S0D/5c
QrgLTwhiKBaNq3YCptbHIDGSM5is3de6s0IPvXK736X16+yHaoZ762zWZ0vH6FsH2WrU81Ws7iVT
M3Kf0/qx7I5dMq8IOp7SCIjg+EUfxk3T3oUZKfrmNnYRPyTfYkXOKL2fSEWY8sHFDJP1/Ghf73f4
iNSLNVE6tTXnLpwxCNW6/xvZoVqFEnpXaVWbuo65iyOwD62LVjPXdaV6anMs1bY5tmcF+8ay4UME
0Xdhp/lh1Ft1jY8nPTX4zAF7aPyqyEzPNCGmEs0THodoiK6VPVyXjXZFFb54siY72jhmI/eiSvea
aXfHqvaNXZOCpVBaEm+QYOkb2WT3YRUZyBscKAZzcW1obgDmkldWa87JsDkPW2nZnB1lYXKddZa0
qOrV38IWrWgHHu58WAo32mD0N1RuykNvZN28ahXJ/zWFKlEcJQUvQExZ77GouNeR6CjhtY68qUot
p0zk35VDQyQP2a20gv1QI1o3zXL86Tt5ZO3jsph+9SJLnTUQAOdzXAl77bhjhUzWPVdlfSLtNeVy
BiG5fQ45sUVC3mjt9CkZI4F4OYcs4yPZrYuVn6UyhfSKLDKOuO86KUp955SJc5iLutzZVZ0zziok
Yg2FCon4+WyQDXUTCXuofZciYZtKLQTJUdi4W2Cgor+yZVjC9ojRFyVpzjtN9AAlM0JbtIaoBsSB
vQnJ9Bx2pPYHMzB2xhAYL4ifh1Num9F+VuXotdD+fzQy1jFRjAi8py7heExN9jB3VOS0sq0RuxNb
KSwOM2X92kerqKwXKTOQ0uAJbSiwNfwp4MTOJm+wYsCEiaf7esSIR0xDWaVxrXwlRWGjhe6YdmXG
eFRot69GGYkYznMXrQc1NxtDFsUnzZ6RtvtVfQ40CAY9FNMNv0JWD/NgW/5qbIV5U/sUWmK9DLaC
TNZRxql/X5DDvYtNffYg0JB9DnSi1kH1eynnwsP0bR505KwwG4UyvxRW5Wxat9DXURmodRb5zvWE
n/NTXU+oausR+UgMGNnAwY/4gADwqpZBcrKT2ulXcXiO/eIas1oQigMivYkJL9O1leZnUOBzijsG
fahu3IpAF3xmTmdFkWmfyU/7x4jMGtuDWV/HqUN92W6HE0y/ZM/pbP4e6e34mRTX5A14ig4TyTLG
mqlRvEQaQ9E9KK9Gv+hWHDHLvWbFV0hQ73oM3KhEMzRUNsyeXEX1CvxAtPYNRRLLRsF0lc2chlei
JB/KGcHdiAa138pOY6hijJesW0UKXElrxO7G0VTk+exbp25yRhYvkSW4twpxcDUAAsZgYRoYqs2I
D/Rajd0+Sbp1J36XQXIQgBS3loZ6HgxDh2kfnMWGM6HxRXPS5uB3sb+x7Vk+xWfSdz8PVkJ9PY2u
VO5jFmlVu4r8Noa91ESeGoP4GY8nDgdGECtqZ9QTsqgK+rksLc+MY+0gSzLEXTA2XmUXHB+LVLB6
NMZLMPdw7aAuFp8cUomPZqQbBzga9s4o+/qYIcvf8RqnZwMx8AN8AJZcU40AU6K692r2musw4/iu
z+XwwzCM/BDFZvC9nES4O+fctrLTM2A5TkQGImr2YuoR78MRwaOYOoc6TAhoRaKtzXRSD9PchBtj
cOY1Ro14gxrGvxp1d7giOTA5G8POLeRh5vjkjFH8RTejjKg0HreG2w5U39vmmAUJ+UEHJWbQXHdj
9sPvch9TgLJ3nSTwHoy0h0vYG3t7VM0maId5F6s53MaI9PduS501Erp+TMYq3ztZ2135bmlcR11u
nuw61NB7qHSPSDP4FFJy3tdkSo5KM3NG6eBfGXFpP7tSEwCAfTYLfwwPZWe33zGkFlcJSq95HQ25
DeBvaK5kUzj3KWaBQ1rI1Cu0xt6TbCW6K/wcnYo2E8bEwTjezGZWbUsjks+JjMOrGGb4C5ENZxK7
Uxzu4HQXXuFqA1W03tS6tSUygxNiW7zMHSGFMpNhF2ZxSTjbTyfbbLPvMbUTMFGgsNG3F6ewV+mv
oZTDjUP57uvUJ8JLCiWSLdwZfxUUXdKuHbwin+0+Lj38Ze59M/dqPVIaPChJuE51ZGQwa/mP3o+b
dMWv9q9itxnXiY0UCHWSXe/CtHOuk7hHsdwP7jaAdbsdMGXcpJ0RboXeBzcCMcej5Ix7oEyCkyaO
cy9Jco6qeglGgQZ4+k9Na+EsG3WxYw3XgDCF2Gyqod8WWjbcyKHD/mlW7N61qPE7VaiZWrv9hU7M
veaxgCanWfBLunPuZRGy/7G3y8eKkcAuW1KxiVx5mwZOZazLHpS/nZk1YC/zLGBAJxQlDzAzzSs/
y+XBLM7pEN2F3tsO5Y20yug41qbzOMQFMemoq53MHDaMyLHAQuK88rsw3VGrgUIOKhItq6oiqow2
+fy0bp60qfZXetAGt4lPUV1ETU9ZVCbXZxvyBolU84R7OvfsWMOmUbYpihw27y2Ksc9ml9AfOjLQ
twWmY+6GZkJcUhXj59gJ/W+ZI9Jq65pZdtunyfw0BGrao2Of7xBKBV9rO4thmcQHMEruD6QT/ZYJ
4x9KEZR70wlgWSeqNI4SXekE0pk6xgrdeHB0i7z+1vXnHcsmvbc3W7O6qdpoesYuBlSLgsUhznjA
keUUOY+g2ji0bGrQrnfa3KBY1yrSa+WkD4+x7po8etpdGTiUtqKK0pNrlurZsdPqYEzpsC1MChUQ
W5wfXWNOR2p2IGTKvMYONJRPYkzj33GRZ4+FZsor5WMuRmNsfw1jvCQNLSy8IYrwkoyOrso1sB0N
Y3xOvLJNej9UlGoGC43qpOk/idCrO980tW0SDFGzifzOuOX4HHgF8bgAztSOtxi3zHZrBiWVkJG8
JdwDzHBeJYX/YpBcvBlqKAVFmHSbDA0XQzjkxDqDHw13jYav4Jrorg+uoqFOX9KK+n5HNRw5nGYY
T66UgD+EShJU20UWX41NHpwcvzT24PLc01jOMD96w/IJBLCAo5CeY+Mmw00Pkd8xS2L4udRfnCIx
r2tNHzzsgtqG5zJ+p6TGOuQADGHANpEVb0I9Lu7Amtac5k2N7ayW+MHhtB5Bc4knloH8Nh6N2kNX
NvxEEFtBgspMBOB66uSrqraLQ6Q5+iNa3wkUTnCeNIhTw28Gxo1d7Nc5jnRHajDrqG9BTU269jtU
mCbZt7AcXrTOL75Sf1YHLNQjRJ9peLRLC96MbkwItuZS7VkJyeoMiVYfjL6WL1PiWjdUJI2jmP34
hn2xfdETwHKpnnBemdsgeqhGmCwbHd3Ot16iZl0Fti83RmsG92U8uAczhuFiyDq4TnCuA9UfSX70
nXKfDJYKUP69BFgzxdThjT4td10cRr8tLazXg59kJxFh3gJvAJJnHq2bvLCtTzmjVlthZ48PaV/6
GLBGsPBO5893wmiqPUKJ4JgEOcqgcBCPDR1IQIgjI8UI3sbAA6WRzQ/EaeVnRSrqGA2E9ohmpuHn
PKMypuas1kHd4YAM9fBpFMgOV3NiOOCMu1nf439AOR46+rBCehcFG1tXNGto8szdO6VLlohyqHvO
iroREb2vPMOty+euyDgjdIazg0I6bPzAIWA0VX0gn1HvhwzU0aTKIlxNaE5JTuTxdRs2/l2N+gL+
8aR/NTUA3UM++geny/RTnwzSm01bbRtTDaeyKUPGnJ/su2Cqb6fOxspDNvjIsj3t5UA1cw79fJMR
5H2SCDL5sca44QhXbNoCRm0VlsCZHAQWK0ou9nWEYvZnnsflL3bL+SF1yvzKauvOWNGxYuRkMFT3
WSb9h6KpkgNWsiHERNKTnmsDSMzE38mRlIcr8NNobJItFRW2vCCjl8sYt/ZJQMG/HyeSSj01mAAL
Wdt/j4l4oIprM6b13NLNKzx82k82WGOgsUWjOCT1/VRvB8An1UpvYoM0lqT2v+q7pvyOhiT8Nud6
cVX1fXIXOi1AXNHJH3rWVP0mG2fwkHFohS+44PUXSb2EA2g8hDd5a5YHO/TrR92UOJHklI+f0qHS
O7Q52Vlgqlr952wPUwlyPm1MrKMlwtEaSu1tp8OWQfRq2r/iJERDNo++Dr2RQjTIoTKBqtANfvuC
2m+eIEMnSblhWJmnwrWia8RBCrGcOctbx/aF2rLFogPSYqZr0+kKKXiL3LQu+Af/zVg+aVGc35um
Lj+TymwdokKj03fAUBySjqMghwUgWdsVvtM8kUzLr2oUVztqUi4a09gXNxyk7Ad8lGg6cjwsDv+t
i0/SCeRdHlf6HvMTAaYTRranxZMrVx1m70NHdmiNJQFeoGaPjwPM/B1nWHqUIE30SaPMWvnD1ceB
6NUew80wu6h1VEee3KSOSERQ137k5UOd/W56V/vZ62ISGxvR3CkcJl6y7GrqLVUe+JRFdGml60Hi
X1jF5Yzpygzm6GDpZx2kNfTVsRaiqmgd0DCuZZYY9KXhtwYHCL8z1D49vx06jHNDPkS7vjOre70o
BcUY4wtEPe0mr+vsUx4pi4ST0lfnYjgjeu4sbJpVGJ0jYxv/LCmKU8Zp3kKYkYSfBe6cAnlnFHDo
pSsHsA/Mj6uMAsixLUq0XBTJrGckSoUnU0s+n78xYp2wIWftttTIY+y/6coOVPoFZah/MlAEXqU+
JpqsYjhMUWafZMl07vl7JPGD/jqpjfwbEtaQNlOts0/Ksj6xQ0XUbBr9gXUOydEkiGKzrJ8eeFSm
T4tT9ZE0nn1TBEKSqGld444nRWlnW1N5bfgdYAaFI2o71yG5wB6U7W8bozKYH1ZwUlWoG4++g390
pYk+QxBLGtLtiCKqsbUPVupAftdtWZy63mpPUVNqd5UukY1XQe4fRWBHn+xc9++RlRaeU5jdzzSz
tV2rpXCzCO4iUkMJYzLpEUhtESR37dYmk73lWBSRQkqU+d2Z++4mGYIKto4RIo1Do2KQgBU+AZ5l
cTBf+ZitttqAZ2hVG/0JCyaKzUJKKJRJHJPAk02DwkuFmHHYy+k/NYUAVirFsgH/fcKzU+lIYmYt
i55kImdU1pAk6LhBOnMd+gMc61SF8W9RBLDIDKqjXXYu6Ur2pnskpYOBT3XCVzL5sg02bWiOlDzq
JJnXuWkCBgtzVKnjCCkP2l0KyE37UpGifjZcy9z1/OuGs0z0s0TiePTHOaJRg4xmDzxAeF+WnHDi
QDaPozXYnjkY8b7QZ+SpRSJ+xZ1dP7PWYqIIhvGzwq7Jpw5097HFWXPmiHcTXm5yYedTpuw3wfkA
GsTS/o17vH+qZi19mjHdzOvZVO3OaILC2slxuiXC5yxt4V0LZPydWCTcom8zfKKnhgmdN8l9ryZl
sqb3k1d1OcBRo0yuHZRk16yHnPAcl3ZcAZIzrzdTspGaZvUeKRlYgRpD+iYWAyGNXmfUCCRUNh+F
e7qKC5fEEOVXmzEczteRXRvH2jbEU61lPm5gF2ON3ibZMTailqRVjgyYhCd5UiwQMf8rKiCMBp2C
NV9md0LOzs1Zuvu16pW57lMTeH+jBnUv0EhVq6EKxnsdReWDjAL3UWjWeIcYwf4+D1P9BeNMzqkp
DDC2teXPEZcGNug+/VLPIemCfiI3U3f1fF33Tr8BbTMcyJ40pNZ9iwwNy/WnJhvxg1cIaZ4rkeV3
A7l1hLEdLPXUKrKvZNHoC6NYsZ26mDfT0GKBx90rqcDZ1h0hK9XMzszUvgfPbK+QRnXHmel0jyY4
s1dB2jRHGC7BjZ/XFBdN03zJdWXsi6RNj+VsFfukxgOZG015XSnXxyvkV09TXDpXrQPE4OyK1o+5
E6Wcfo0M3ToCUVYoGykwwC/mYJuf8ipTLB2DnW4VRuGvIcZLsq1w/KRlZYjSHbiNLQWUQ4Jl8YY8
znQVGaIiCWK7G5UjtXe0CFri7Pa4wnBuJdtcQ59Q2UO6o0FCvOeZ8+NwFnuyQJe7AYASp5FuwvBZ
ky/dMn7dT6wvkAn7Mpif4irVHsraoAdHE8i9Owjoe1ar6yTlSrkuz2EMCZ2Av94G4w2pnmEPEmR+
QBOTbh3lG4+EGjC1MVA9GBiYOHNMBnBY5atHkUYuhjdD/bZH0//knn8FuZQuBfedJy9sWIB06I/W
7iXA2f0YSfcFIcN0HPO5OwEM0jZJTqgvz2jZeJDFge5ixYa1J96zSgBZ7/zuUOicI9CmJsWhR4J2
VhbanDkiDmY7FRjTvebSia8j1UGOYJoeyWA6YtXNE0UHtntxTYhH87GsDiGw5KUiWSfE/DXqLEo+
9azcY27HQG+ziRY9oRqjzxx3yVLKcsR46zpyo0TBI7fWIB78ssIFSQsfcjelRME4aCgpJJ0LvbCr
KF+1qruju4VjrzRk96c2jBNcjWb/mOd1fxjp4HFbuZWUvJc028Mas4g0bfuXoepzxsCXOZpgxZGy
Y12xyI4gq+DgBp6CwHlFQgYtfKe0vVWheMBVJevboBqNbzLvzS2kSxTweUFzPLpQaFeipWmQ40TN
mgmj0lWHsgGNKl4q3rkZk3pMcWqIWPknKr9ERaXWUbKcyBTcWTLSDhZeqxs02V/LNoPgjx0PVS2V
hOQhcJPGS41gesj96FHosVj3Ek9NTR3iAPym38ohTE4NDd+eoyrUEfln9gZfQbCWzjB+F6BYEY52
yQu9BSh1VXjuPveWA5jcTXEMkgNp1nPkkBrTIg35iG5aONZz63sEt2ZfWDAmXM4/azeuWJjDbKIX
Qd/umQrpJiafTaVJ75rfSYI1WBUBQt7KmA/9xOjEGOluS12qnY5D4Bb/5LSusrOnqG8cnaCgQ15B
+kPtUvqR7ZRNBg5ygoEqWiQb0rM1yP9I83LyW49NP5ZHp52bUxRC+YImEvnuKjEn8XsOrfg2K2b3
dgyASzDhIq/XOiweddzVt3pWAot3YS2vZ1tpz70/NS3q6Kj93GIEPso0JUH9vxTJxhjZ/ETFcZAG
6E3S2aP00y9Jpwc78sIcofO41W5dny3QroYoXitG1idDTNW9hZQUumrPefn/EzHhjwK7Uz09/Aqi
4q/+2P+SBBrwDC9rCf/T4fXXv9qp/vX3/60gdB0a/JJpJgtIsVu3zqrEv+iYIJBgbSMfNs80pD90
TNOhPakyAIYoBb1Kuqjs/qMg/JfsEOqAcgRpEdul+fn/QYD+R6D3VufSv6v1NMEtzv3T3QVL9h+p
mKGwx3eaPvydSfjn8gvc1x/aY93AJTk2aQx70tH/IjvmUJLqdUujlvAd7NPfCVN/7rjgbP0BYWaY
gOJbkerVRB+p833NVDr14dX3/Qeh46X3dqZOvVI3/iF8hlOJjODfdM9wFsW/9bgXQVmXXtxC0bng
Udqu5qiHVsuN6Wqi6dHoof9l3ft/4EdeeqDzn796ICpW5b8peH3qOuOxCNlYaWeG7Xz79hv7O4/r
z4dhIr2+wR8spUqnIn72WQspTJPiJdkFNEiRk7MamY6Pb99uAV77c7+zZvb1A/1FM+w4W1dwGsld
nSGGPT3TtC9dZ480SrCGkYPA5LARJvQITvFGKJFdvf0TLj3xAgP238T3/XnMBWq2YLL+j7F9f11d
LZaH/zqu78+dFivFf5+Pd2Hgq8WCUf/FB6TtAxz+2qjjYFOiAw82bw+DSzdYLBV/uHu2HiBrTpKE
gHiUlK7fucGFtcJZzKzMZdOPMW54rYWqAkeePZT3dVPjfjMrZK7HVgtd5x6LHKqYjz3TYnkSMe6I
glSFl2O3s+/agsDr0dEsaOtv3+DCM6nzy3w1exuld+hqJHPW8S2KImELo7wP0ehmcYVoeBjDfRjj
fnv7dpe+0eIVukViIRacfGqdWEV3Q02VGelGVrwHar6wLS35wqZV+GooNb5R24l2n9tFrm/n3EgR
O0btML6D2bx0m8WSUxV9RRk6U8C7KKIl9RTeVshB7hp63N2+/aou3WKx4Ay0PkOWK11PaDRqJo3E
Gd7FfqUeEqmS8WMfxFksPKEKykQ5pfLq1JoOWjbTAj0wwPu//RAXvvey5VzhR5POG7K9zqnESCV3
tL7Yc1Fu3778hXfkLNaUDne0o+itRLc2PsOIIWALjSVPidFgv719j0uPsFhWOrr2TbjdlWc1BBRb
ZAojYDqgNPM77+jSQ5z//NUUTDBYVu54/gRVbcLADTsUR5Equ/aI7zKvPviuFjPdEZPZgLmyPX/K
5mtB6egGvRjgn16m75xCL72qxVHAmfj9OsxOr695Zx4iIBqP5mOqme9Muws7vbOYdmM04WxHPeOh
mzVJfQjy+Ru6mYAoaDKBro9YnVr82x/+wtLoLCbgFMQBoC0+vMQk5+z0rtOGq1SIvt8UgRMZN4ns
aYmpsGWOX96+5XnW/UHI/rU5n0OX10MhHQPfARzle0QhoUEuHKTIj0bMYUlfzLqw7xOiTxJIIg3b
KwL9UnyeLNeU92/f/sL3sxdngwnHCNJPzfcyR+s2oZWK9WA75ebtq186KdqL2YrUe4wqUJUeIjQo
drPh9+2Wjn0ouQJ0HsELxaUh21tYquXNSASXA5GC7/VZJYI0zcd+hVxsQSoXs+pB3HhG0mxArexN
bYSOGny23ORxhMOnJTYKxBHzrHN4+54XRpJczItYB241+M3siRLVEkmUVdAhnwCdhQcCahWOg/Sd
W11YTORihgBkDOfZ0AZv0OQvOMjQ4qw2KXOvxU79ziu8NEwWK6LCAlsWQ0T3J8dvgHbN7q9yHIfq
nQX3wiRfmuzSGgvgNMaOZ5nR4AXTEG9rleYPmsK2PmZ+907od+kxzn/+at1FJmcriJqWF+hz/DVW
lXbn42p5Z7m9dPXFMKvMII81aEzU1QY9phCjshkVPFykjy1PZ8/j65/fQMqSYqzhX06DLw6W0wrx
qSpNa9rnUQeLX4CoDX6U2dyId77MhcFlLwaXCW+DqVjTnFT5iCFnx6WiTfP66leP+q18Z3hdusti
3f2fMKsvfJxlZx9EMzql43GmvoNrTUQ2QtxSOru3p/ulqy+WUdvAKDISEXixiCiskxbc+FMhPjaw
5GIVJRAtzjAnFpOmQn8eGi95YNXvfOFLP30xtZG+ARRLg9mLHG2+H/pcmJs+oGfJB69//uav5lwY
d21popb26J/qHjQd2RDxjfXBV3N+qldXJyUuyzbh6q1/bmaccSCYdGx1H/usi3FpUjLL48QfPKwa
9YPbFvR3tIrkneP+eXD8w9ZvLbb+FsqxNSDZ8AyovltGz1ctSa6G0sLYYPmfm4Jih4vj4+1nubAj
WYshasAW8tUcdx4sYm2FR1JugllQq++yjV/U2OnG9J0HuzCklkB+dnyfMr3ZelUR+8YaNVmzdsKR
hldvP8p56PzTi1sMWekjHINCKCGViPLY2rZ11vMgGMyT/J2l9tIjLEbt0vbtGwHNMyB5pb8+9giL
cXumrVdBL8btCAQMCvT85KDOWmFiDT42dq3FboSLMYGU6vfbKg1J0DZY1irX7d65+oUde9mD1Cxj
eF84cbZlTlc3+q6u+sa9LZv42JYy/tjSYS02n6Scaw2B9H8ewRLYqrC+v/cIlz7xcnJL5WMBMvqt
O7jU4c5Xbz78gszF5E50xH9pw9VB0FKjLKe7oLRvOlqtrGy6zbzzGS48w7IhUWhJVcAbJqFiiV+F
mQMpR5z2sddvLrYdequmCAi5uMJbvp2tcNoGgx0e354BF9YjczGJx5b0E2RQfrqo95Zbg6rEu9tY
864vrRdKgck77+jSjRZTOQtLkaMd7rZUKryh0W/ipLqTY/w9NM29HWXvNHu5FOuYiynd4BVHIDkg
wo4MPPnjlUpcnPvV2k60fVDreBGt+yySm8q3Pvhoizmu+7IGt4VPCRECmx/9KmL8QM0YfYNB9IhF
a/f2t7o0zMTfd9mqcUcwt12HmA0ChB1HVLNr4bzzFBeW83ON7vUe7pixRkEXUU1hafYu0CDZ5XPj
3LIWpu8MtksPsJjrY2eBb3XcDktrXTQrbc6SdD2PoeNs3n5DFwaZWEx3UdEariuD3pOIj/GpSsxo
GV52xrOBgsiV15AtM+/tm114mn+1xX116DEiuE/gezsPHWJ6RMRkbBqE+du3r37hc4jzI766eldj
Vwgwinita4K8GE9jk6HDBK7+sesvJ34Di34Ck+hFoXbDqvvF9OkeWmb3b1/+ws60bErkRlHmGLnT
epQ+aQcGfQ0afvjQKxwLCUL5t+9y6SWdP82rl5QDLa9d1XVeHcnrqkY8SjLqtrXHl49dfzGzqWQP
ZUNqYivqCO+r/xhNxouQ2Xt9gc8D/x+OUGIxo1U0BBpHhMmz/Bl+4EipOPHhI8wGOMygiCPP8WsT
119bXI/RHGysrs7eeXeXvtBivveBpHMAV/bA6vko31Jk34MrsIcpMHEq7d5JjFy6z2LSd1Uq9BRX
oIeG/TbJQLui8vXMUuDtqdzfb3+oCzcxFhPfV1HlYIzrvKFHowoL9TbLSsivorw79zR5+yYXJryx
OLu7uW1FWBRbTxnxL2xB0ZEFx7l7++IXhrKxmO8CFknd0sLGC/rhBn3lrTn3p7IbHz52+fOLezVT
UPe5CLaSzqMDPd7votj6Q/E1rdQHf/75sV5d34KNMUQm11facJfgT8WCdaRL5js7x6Xvu5joxeDj
MTGDlq1Pu0cCN646BU2yLSIqAngA335J53f9D9PxLIV5/RCGQWeCWRMap8X+1GYWEH8aWyOXD6rq
phPVO2eUS596Meu1kJCjLnhXSceBzp+3wmx2fhZu336KS8N0MbGtcpjMkYrDtpj7fT3AkZPvfIVL
P3wxlUvMFzbko84zjfZQNtD2OC7MVvfOcnjhh4MM+9vrp9nCiC+cHy6KRyzU2G1+feiN6IuJm7px
Xc5oZbdGob5hDLhJXOdjEeq/epW+GveABZNxGuzWm3CZPM1TKwD4mM3m7R9+YUCemWyvB6RCaIUm
2209w79NQssr2vSkBJ58Xb8XSN4+dpfz5371DIFoA620dG3Lenw/G8Za0+1vVTPnK6zq6CHTjw1M
fTGJGfVVleqcCeRMCwpKb9UaM8rwzur8r5XyH2avvpi9qkHfZ8le24475Y2H8LNl0XN3hbcSJvNt
v81xqG7S+/rZLzbvFRguzAh9MZXDIKysKpxaL6yC61aPvsoArTqNpL6//WkuXX8xl4EFBdOU+83W
CMt9RIJ+42vxQxTSv+hjN1hM6brrdGqd3EDR602V+XdkGyA03A9tC8b/pb6z5KSjJW/Qjpp3o0i+
pyK9bhz5zuX/ecWg/fbfRy7eAwfnhNF67mBaN3Yhm31ljfY7s++fNx3DXWzJISzplBO4tjXnrl1l
XYfEnW5WufZsRGbzoQ9guIspPrqdNSQuC4gj6Few1uEIthupavpFlFUBAPcj39lwF3O8HGCVU9pp
vcAqv9HJ5QWpORin9J3j/j+PUwwpf/8QPTaz2jZ5VbkVkdI/b8laynHc7Ob2na9x6RaL6V3DiSB1
PRJRiPCqnp2vcTRc+7l6fvsFXRpK4u9PEGeObjmh2ZybRF3XsRZtIwvQxNsXv/TbF9O4C6Duu11P
sCWnjUXXNnia23SY39HhXfrty0kstXwKzKzxhJBiLWrzqzvifvrQb18q5KYQcTVS6sazpv4UQiEr
huK26rN3pvCFSaYWU1hQo0MxrNVeMvgPobJpNaU/Ffx8qPzgLd5+hks3WczkQg6gj63/zdm59cbJ
s1//EyFhbHanwGyTTNKkbdKeWE3bsDNma7D59O+aW3qlPPzLjDRnt6LeeMD25cv2utYPjbRhDhOA
sNkHQfrDq6s/liy3l9v4L0v8v+vP/yHUq8bpy4xM3c4j9a7qgXV3oT6PWOX+QTkWak15mMg0g8mH
XcZTljVJbjcvzBpaeBPY1zYpK0NtSYOdziUXLVPorsx57Af32WL+1z6k3y+/5drjFxN9mGgPi5+6
By6E7lAx+KBhdmpX147v/p3wQBD+v7Nw5EHpFYKBATKAtuNoFGLx/ksKLx+U4ecPPVzyL7/HypRZ
ytXymfG+06jfCEH/Kpk5VcFtWTIJFpN9sjoHNefgmGTV6Kqo873ioUU9dzQVsHy6ku2s9cNiyrul
1LKsXXwoM6D2C9DTjIESWH696fMs1Wka3Grh4ewBEWXs98DvDjEAY/TKx1/58UtxGohrLnIZp9sJ
Rl4n2KNDvQ9bnubKGF3p26U4LdNtU3Z21u9cJ2egKMBndYCvTUPLK79/JZz4579/SphR5pcGqCXq
drMGkaVyvoq2edKy3mmpNpc7YO0Tnf/+qQlAP1qcCKCJno+oxksfanh7DPm1i7W1x58/3efHB4ZX
LUrkd3BL+W2PAXL+wBm+EBhtXFmT1lpYzGTHH2GQnGOAqgk4w1aQO5CFRNQU4ZWd11oDiwW7gh3h
oPsMr8BS+Fp4ziPM/x+zLvxzWw8spvHQMaUY/NJ35xq20cCQOZO7gDs3jqHFBA6nVIBsnHY74Ci/
w03gue2aF29MHxvYel1+g5VhuhS1QdvU2ci5u52Nu0C3FNi2t/dAUtxPXbC53MRKJyyFazh2Hbg3
We2u94JXlILeGyieRNm+3fb4xbrNNZxE06bAkopvBbLqGWMEnlsMh8Xb4qi3mMoDLVoLpcTtrgz1
N9Ref+mc8osCHPHyC5zn0z9ygqWkyraxOZSu3e6CQMAgFnYUmGlA5L5cfvzCH/3/6xZhwf6/87go
wmIeC4Of3zbfZr966oL2ARyud9qiYt+uvW8oBFUwmKFuBNcMBTTXQIAtK258v8UsH1EhzquAtrs5
7JyY9Ow0Tuk1fe7ax1vMcGVJAIJ13e4AlsqGs9UcfLf/BuFYXjnPWmtgMcUBXrBD3Jq3O9P0Q3N2
A4bLMeesvXaJs9bAYpKbUqkAVZPNznVTO01K7TcqUqE/dbdN8aWeisBbgsExHa5gfPqDk8t7UCX7
uCXFye7sZnt5lK1McneRovs+3K3tMz2Zlt0392ytb4PYA1eI8MZN8FJaBfdaYnrgO8EUn+Xfcdbm
SFBn+gvURnlNibH2FouZrvPO6yaNTwUjDfhueuAtlc6zFuQmuQ1xz+1+XlKdGv48PqA4nQyaPcil
YHyJOruy2q2MJPf8909PH+lIzdlhCx3tzq92zdM9airhpXS5i9cev5jHFFHWdQy6OJS87be+CgAQ
d3ntXdtFrqxFSyUubkfLWjZjswt8Wex6HGl2XfCtlvKXm7Ib88qlBtcv4WbngVwMm63hJU/7L9kw
v8JJ8soufu0jLWZzyuEZIQBI3Pky/Clr+HlksBa5rQeWMjTUXvuBpaoGNU5W99OCkcUBwLPxtuGz
lJ01A4rwAbKod9yG4wGOZpJOAL9y0+BZCs06A9vKRuDhQT0MUQpjvlJeFbGdD///sYKyxbSFFTW0
hXAf2BWFya1vqT+TtoL7R8fpMzwQaHcH+yzPjhX3A/PU+9xvDm3oeE1MmHKDgwIEgpQxC/kEx/sU
mKhkmkzR/dIBLPfgA0oIFkp4SBSHauJpd0w1CuR21gwr1Sfal7h5DanjjT/hJVLmLyGv3QEmpb0f
JHnr2WY76ZDkG8+lvfyhfcb408A8q3i3U6+ElY304d7elENbnTwcEZAIzqU+PKopnHc2oEuBoQdv
ihAWyrpy4KxnYDG7JZIatccx7Awf4HCsYJXoN559ACenCA81gCz8GRyGjNzZLbc5DhkUDeSV7lwJ
lEvBUSvzAbUQIb44ilUjt2y/gyBFzo4Iz5fHy1oDiy618w415LAx23VD66YJnJHqgwNN5A9sC+Ek
cVsj58Y/BUwiczJbFH6ZsJ519SaD1f3fRmX6j2/hlZLLjaxEhKXYaKjaiVvZgJHPxAcko0cX9mtX
MtOVZ7PFC1SaKQwgkNktSBCieoJ7FZivVx6+0gXs3OinrwNhq0GWLpqd8Iqfo5aPIUlh4pTflrcv
VY8jbvK0cPDbXcUR7EHdqMMdbEaufPa1X+/876+HgTU1BJ6qO5T764hbIbyZdPEHRgJX1vK1BhaJ
YWen8PfAdTBOuADirbGS0Mn66RXd18vjZu35i5WkQCH6KH0bU8y2Q9S9WGKLEsl8D8pkdVvEXyof
My+3lXS8fufjtu0ww4MBm/COXZnCK+d0S8UjYCtw2GtGDHzdFTH008Uddh7zptWdczA0b+8Vsa9c
l6+kDnSRmzRq6sbW+DV2yrX3VTYViG2zVcNe30w/TE3rj8udsvZOi1E1umBPjwq3q6INweEGfgcm
wNDBOfdtOQOCMuYWaEoaHfXrcoMrM3ypuJsaKYitU6QrQf1TgeO5y/P8xhWfLoZY40+8mFMsytQM
XRwq4mHdn+zbUqGl0G6y4Xzm5jjxAuxQHLNAlndD2dvfb/owS2VdX8DpiNc1wodU/jEDDu4nNrnm
ynha+exLZZ2vYZtd9UhFYXQrDkoGBe7Th2sSxJXR6pz//imyOlSAY3eOrEEVHIEMOCGJ+0lz810N
1bXLvLU3OIeVT22QjmilsTnegVhK/8I9dP47V6oariwOa48///3T410HvqLwbMKu1fNH61CGksQ2
nyb3is5jRaNLnMWMRmUyB+ExkDsotobyCRbjJohBOXBgE97X1te0r05W4I/wpx8QyI6BZzpzzCzX
ra+MgZVeIoteAj3LTif4jOzmCfJE1KfvZOZ8ARjowUqdbzeNYrLopQEYyJSgkmcXugFFHfkIkHfa
yRs7aRGtOp8i+y2QF0+mzYIYDso4Ba0y2YjtTT/fWayBnk1nbKcQdjntiuq+1H2AYx7dDtcudNeG
2SJCzbbqUNntyB2lJMcKPhUTwyEVG8Po8husrLJLUaDXz1UnHTTQp/lbP5T7bFavIAn+vvz4ld+/
lAOKoTJDqGBj3gDzF+uUfsyDe+23rz38vEh9moNpC4evvgQMZYTVqXDKo+P0tyU3ZDG9Jx+WUBJf
Zpeber5PbRj8ziDKfmVB5lwZO2tffjHB+4LJmoH3uUOicPLH+Y57Dszhrt0trH2cxdhPNW44va7G
zCostqc8y/eiaW48RSCLgT+VXh6MJa12rAblwbAZ3J+CjfvMV/I2EyfyX2T81L0s1LAqkTawZK4s
IIUK9pw4L62Zb4s9Syld18g05SH4bQDzTPfBENoJ1iHn6fLIX+nepZ7uTBIcJ4LVv6AZKmBDl7nz
IYOPn0kmYdX+x+VmVrp5qa2DYRIPPJoixHmAkEdahgFAuZYd1snlBtbe4/+sAjn8nsO82jlCPYua
JGqwn1PCN5cf/9+I+cfZhX1u91Mvw6tkCOwOL+AKsGqscE/k+NSyamNndQwywLZ22YOh/MMGLAzF
sFfaXXutxQSXRQCyEbSUm36mZE/LId2OoGC+yMyVt03wpdZO5BJe0k4vdrniDexgcwC4K+rugAkK
buycxSSHNXVlg/IgduMsftetuHMsqH0Nn68c/q99pcU0B7hLGmXww5H0g0GFMmqQ54HpfpxFCKf5
y0NgrZHFGgdrJLCghk7s5s5/dwUs0LPspSnMlUzq3zPEXsrrGKyxMxclpajqrcEg6FqaffXVcE3J
8O8dkb2U1+VOLyXs4NEFFGAcppoWCMzhrZhovRGl5UUcHLorI+o85/7vXAFbdjFXnELpucOrILt9
KHI7h3tyh5I94sAkF1CYm9ImcMX/t5nQm33j9kj5yTQQk+QK2tco8Jy2v1Lu8O8et5dCu2CcYCJa
ZHiPzDMJKSl7BBqrgz0naW7s9cX8BtIMNw1TayUpSXV9LOC8enKcxr1WsfHfBvRffbFYvmHF7AC8
rTCsUOVQoZ4Uft1wJYH3IwpViDtuM93UfYL7d7vcFR0PUFdVBFn9SlxUvzVgdsaVz6xnP9UBrroM
lIHDxs9CS7w1tUOm7dRMWRsrt9C/aQV64tgUw9HA2hsVe2qKwjnM4IZuVzmbv2YEpUpfOp7N5hGI
DJWeiiaz5oRWVtY/0JoCxEodXo9X0rq1DlzEHXf2WrDk3WyTclyjjWEJ9LBXVPuJ2cXrLVHBDheh
JwNcapyBHtgNBeDG3E4w/r6UlrlxCC6CDjazprLA2trRGQ7TwmGHdh7ewvba5mklLCwVgbDjqYCw
1yWOK6RwUD9kOrhdG2gxkrkCkvroA9UNKkFoFbepJeylSpC0Z8j46JY4DLW8DSv/84IG4t7DpfqA
Eqkra8JKEFpa5WU44ya0o+WubdI8mmeQGHEtdmyk3HpTf+3SdmWEBYsYROw0V2Wnyp0nVP4CzTp7
BIdP/9IFsa6c/q01cf77p8zD5qGfOk1bbnpNSy8xQg/BR8+aediDkcidK5Fo7XstIhG0EqkaPVi3
pDluR7bK1fC4L1AwkFdz4MTBePUCa+XMAFaV//tGKQCXFe9EubOrDx68QSa9GWb60RQ00V1zKEmw
gQboBKLPlU/474sne6kQtHQDCi3sx3eztPZgHiYwkonswY7ndgBqvtqA57TVYI3cFBOWqsEzlCUA
uiiE63rrD4cQuONtHYSQInjpKOwrA3xtXCxCg4tnezksRhJdK8D66pzFrarlk0CGfSVvW8lJltJB
WJu1eW5wheb77rD1cpLGuWVf2zitPT3432Ew5jgwpeCV7TxDgy3c4/O4EOnH5T5Ye/giBwHxlgjh
C56QMT/anEas9q58+LVHL+Y86NqiR/UOT+aZoWQKGTlpd5d/9Uqf+ou5bmDrl/dwmU3KHHjYbNiH
7VNX3LYa+uf3+RRIoKO0fQwZnoDUBJZKrootKNbPqSi2t/36xbzmrp+NhlphohVAXYFs+ohatrsR
Vvb3cgtrocNfrOhw4O2AAbHAlJHdXydv31CfeIKlAmigdMst71GP2RihiucvWMzx5UZXIuPSMC/1
/NQaHZXvwO4S27Hm+kjgUR/1YJ7GuJEMbotSS688y2jcpVZdDttNCjYwe+Cg8E502rgU5Pqguce4
A9lK3WZbaS81hbqwW9XTOkxwkmlNW3muXIHxYzAnl7/byjxZCgozSHVbwWSIi3DvPh3drXHbH7c9
ejG7TaY1uFJI7MRwJhopiVAu3OfLD19ZLZY6whEVEnOd1jwBcPY7n/zYGt+C/meFswoqnWd47sc5
KCKXG1v7SIsZP8NqqR+HJsfZb2oDJGPUB+Bu4TXd3UpAWYoKQ8i9mV+6wHGwegYiiGTt1qrJhxr5
bN34CotprzzJpd/SEDXnc6TLL6S+dvG/oom0l/5szJsJXMbSbEeMRce7qgQk7xdQUxCJQD/RHTPj
QtVrwcocvrszKKdfpqGr242PwtzhVzZPHdsNSNC7K3cNa721yPa11RK4wwzn7Vo3pIdylFW+LXwB
eOZtw2GxqMs8H7yAZH6iwtlyj0Epjd7CRR1V6pcbWEn4lyrDbigVaLWN2qgahpglH59yXp1K3v11
7Wmr2mslnCtBcyk0RMoIPCCt0E4DlLrGDXJZpDLqlbWvmH9FmL7WyCIMND64MnxAI6OaysiqyMkB
MMzM5DUk/e/LH2ytjfPfP62aLFNwZ1EoBiiceSvl/NSn45vvuX9xmPJ+uYmVUbWUGwLRFdg25cNm
dLIKgFcLjjaa2dvbnn5u9dMLpIEpbWaBrFmjQBc8+S49CZ8O3y8/fSXALJ1AGY7aKPHaYTPYvQQW
mkOTBu5YnAXsWhnU2udx/vcF8m4iNe6mhw2H68G3Ju/g6OWBWnol5zqnm/84IVkqDWc3m9pBjXA9
7jBAVe9ujO2CFxvsZcP2Mg1eM/9a8eDaqyymN8q/KaBbbr/JQ1JtXVvKGOe718z1Vub2UndIJyAF
RTn0m7ZONy5xT4xCah327YciqFcrzJ/Lfb7WziJxV1MLwzjf9BtOxHPupU+Vn92Jpn1kvXk5FwRd
WVjW2jn//dPIdUvlWUB39ZuJkMcOV8i4hnoWQBRFvuSJya+pUlZ6ZalLtOamarmg8JlCLVMSop4v
RpC/5rm2MkOW4q8ZpSc8HzsA5hvnPRfsC6wuPsANvJI1rv34898/faSsyqq6bhgQSGHmA9vHoN2f
eb253NUr0W+p/hKkhOayxvas5kplG9MBSJRkqsqrrfEc0W1Z14BFeLmxtf5eTHQ+Us5IgVehrvcb
VvoPOC98Gx03xekDgHGgqV1uZ+2lFqt4k3F/GDy0Y1U4VGtB69aNBpQwC/YBNFy3NbKY6mWBwBLM
TrcJGpDeh2LEAtWBQxcMzlNf8ZsugO2lNCyE18NQuW63GUs1bqssAH3V8sV9asBPvfwiK72y1IeZ
inre3E3dhuAsIEKBwu+ZgbWVZo+TN76Ttr7mjrfW0Pnvn0YyoFdsrnHStQlDgNlKqzkCe1WgSih9
9AfxIdvxygZ+pf+XRnnSN/4AFlyzyUvwvxrmplExAxfWAeQZddq+MndWZiY9B4RP78MZEx0pPDQz
tFks0hIk3apQVzLF/+74/7FuLQWripiZqy7FyQk0xX6J205Dt2VaTzHcbe+BqDx/Q/3qMg3yeH8K
cwa8tFBdRFp3O7javnF8LNJ/TtGUgmp8k7XDh0eDHHZ2DWjp5AHEMviQ3FbVb9NFdMCVBS4GTBhu
meVG4Wj9roX8enmIr6QAS/VeSRzCSwq6YeupKmbtJKNwcvme95W6G+dUfYdi3NmVFc+2l1tcGxuL
6EAEtI4zXOy2M9fCjXtChvrOI0IGVwLDSgNLVV/TBwp7lSbcBlmwAbE5EvaNCeVS0gcru3YwDh49
Os4OeLck9Pvkps+y1POB1JLzzG/xWc6WX0GK0qSqVf6VkXqeeP+YMUs9H+x3UERiapZoVAu4srwH
PPPJ9vwrM3Ltky/mu+1CZkWrioFOz7fadR6ZzL9c/i7/CZH+9dPPbX6KJYCM8qyjkiUgPv51xOT+
gfG6OirOQ/C4xzc6FT9U0528bjY7Da7uvpVD+VzCLGmjqsyOtKnriAg1xoKyLzT0nKgIy2v+iSsR
dakClA1pC6FqsM4nWbyJVuBecCYzpPqkPTIYirxc/g5r7SxiAMiJDQsm7m2rxur3KOs18q+jULmz
T6t5yh4GZD7XDh8cB3S6fw+YRaLgG4fLEczRTdZrgNhjInLhNJvaRWEVgKbCJRilWYvSvTjrnNBn
ES1ng12E3TBwvWP4QYCqUYvGy6ptQ9KirMDMLkdzyLix+C9KJ0gzsckvhjIyXTp1E2pKckruwowN
8jT2fCLeQcP3oYWqzp0a8Y2huKj+WhPZ6Wh0gDKCX5ENX1JaVECoxiMZWt1szdwQAOdNO05A1rGw
xkaD57UVaT8ojrSkQww9QPPN9ZkfCTF3PwCiZR/w2keFtz+3ln8Hh+4K7F9sdecolJrUR9iRZccG
uNIHI8MBpagm19j0VWFl9Tvpcpb/nALSWEdQ5FmqIr/u8iMkWN5ukkzslJ11j05vcJtY5ihCmcFn
BrSionCsrX1TbXG6CxJsoad061ozi3KWH0QWzm8ZFOivknRxoNOt8OShDjr3PMVCGot80jrhnFax
V9gB6ON2LDy2oU6YH2B8Ne4C2TtbyFKTsnH/NJ25z1AhFBNfP9Cp3bo1tO58nHZmFLvWCdvEHjsS
54Ef93aBK0kjnjPPAbj6j9PfFfXURrXuYwbzZDDg7uAMC0v/Lfjhu74VR22e4WwTS6Chtb6raqy4
cKTOyihXMLScaqxcCtbd5U82i13p2ODE9yrq+/cUa04FWihEmY99qd+19bsnxR+wCN6p9Y6ir4e5
dU5AqYJ3KmMz2dtB4FvBOExBk9T8HMc/2FF6+nlyXjrTHeGnFHVdfsgdfLEGEG3zrQ+bJJv7+2D8
PqXZCd/8AdUKB1dX73Y4uogOGsPYgIOez08om2ijs2w+HiDY0KLOn6HzhcMX9+q9DlGIrK2xP5Fh
YHFAeX3KnJTvIMCmIJ2XojuwxqUmwdhEDXNaICvFIWQ3mBAfvm8SM7fhCZ/WjiasengHXM/WNfsN
zuihl/qlAOY66ib3WHXinhsW+wU9jZnY2iZ4cPj4oxvTb0U2/qWeK2CZ3SSoGCxRjzuhKNfKXh2T
flVD/+TOGHJtS6MAl2QbKbL3enZ/EWm9spC993P4IPw8rs10p2ydZJbzbaIevJ8rE9t2Zm9AvH8L
YJiDkuikdIaTyEuMi2r8bU1FH4G8tmF5m3D1UgUp8sdt2sD3aXRR227o3s7772VIXmhOE9Z0fmTq
5pnOMLIN9YPrvBLP3wJEsNGFey8dHxdJLPw2TuIhtMVzCp6GKfS98ION24xARLQJaMO4cDhQL9xa
hJxEVjVw2O5PPeyHsr5L0swGX7jYw9Bik6tgPxG9g1vJXZrJqC3IXZsOj6hQSZM6rzcqSw8AKcZ5
mf/AdItmwR/T1Lxyu088IElm8qOc/ScfdXGW50fQ08UG6z3CYAbJm8R/F2F4ymEtZwdjROQjq+v9
MAOTWDYb6DifVG9tldecUgypvJEbQH82EygLpA+LpFPiMc27vRJ/fe+3Q8vvqM/ZyTxAlRqyxtI9
OryPvY69OnmGHW0GWPChCcHmDZyD3YB2k2JbBRbMzmFdkaBS8d6h9rYETygCgjaPg24S9/3kZsAE
B+9gtW+DsX6iChWHzQjKPBc4ZAvenaY5zWcQhB6PKZH3Jsy3HQAFUWXL6RwxvoKK9SSneZ9y56XS
WEozgyJE1KYinXfCdMNs/wmrETxhJpdGNXWbradsvvczf9OFHmo1mr4CjEDMGBQqGbF3TrQ35lE6
wF9OWYz9mEsuX8BvAzNeDnrmG6Uc+VUVuG+KIKXxnwYnYC+F1mEQ+ZNUL5LkJmmzGt1fdiIechSJ
G/7HNV0XS9iNeDH+rapfxspYT4wo+CbnbQ0NaWERzOvK7lEdnwWlv8sZzV5ZBRZG7LhhDWhBJvw2
8lx8nO/hBNZphKIE+IjnBfMrVNQ3gPgGdFBf2TjK71WYwuOWMITUZIadWh2NWVNtvN7ORRwwqoe7
KTfmicMal24Mh57o6Nae+BXgUvwt8HHKVncdPTE2WA+OrlnMJ4EUamx1Kre9Vp21qUiIdMadSbmr
LHf4RS1oqX3D8h+w8XXSGFL/+q2WmTpX/bM4G2d5z6c8iE1VyQNI0JNIHA0c/YGKVrlJxeFwevAK
M4b3DTjI5V/Pcnv1TIqKveg0hA7FEZag0dBYza9eZ/oX5478HpSDjTDRsIPGvekDDP2M3jRY9f8a
0YwkafsmfEAx1VtZhdbd4IPItxn61sUUG61QJaIPUD8KLRY9MlK7Wz4o2W0LMYSI5cr5njtB8WPm
4IhvlcCC+TL0fX0YfJK/dLNr/05TGFCA+JRpej9WYfuRVj21N0BCqR8oidR/86roEj6lZTILSQ+d
5bFTmWvnD3VG1qAfab1PiW1OOXrxZwnZEmzjhu40giP6m9vTwJ5mKcJdj4XpqWJe+wzPDvliqrbd
MxUCpU2ZF8h4qD2c8XHd2Xte6+AwZymJRlYFrzkehVnqd8gbWD9/66G7KI6B4/mHtmjzBFCXnx1h
vdyUmubecx12+Y8zENKJbJyL/h4sR217FfbOYejBc3hUcBrWiRixELeG1ZhfLJRYmAwTj56u+40F
itmXbHKntyog+hvrbf9rPZDqiBsAd5tLOe2aIcu3cOB29qHrmxMC5vjLG62u33aA1yflMAR7luI3
GQP92hmIHIdgpn9xDUoyjFdA0OvjKyJ+WJaJscyN3zpNZJHUhXFHXAX5Ib2fs7Fy43yoxYee2+rJ
LXoDb/Qxu5PT5L/5NK1iK8tIDJkljQG+lmilxQqGHWAWKBhKULhl/fUy3M0g3gUSWJfd1LZdd8oD
RnQ8yw6h12hBm2e4hGgrRvVc+670GNg0Qu4YvHVhyF5Fzu3soQWsOEV5Mdhu7xK+1HkCIiHx48BO
yXgode64Gy2R4HBQwAEW2WtUZpvNjCotK5rBAH9yof/tI6J93ZvYc+EUtoVNOm5bs9JO08hvsol/
CAzUyYpsMYs2he+kr0a1MVWDI8mDYNOguk3jwI2lEhNEWGGGAPGUw3KsikuvxCIWBlUsc9lXXQzQ
ndWPcdtYmYoYcx0HCa+kzzlg4T8FTV9cuATFQwqyOjacLX8BlGkcI5dyD7Fv8quvWjupRAIYpGl7
SDkUurOXuUhguJWTje+awYptpNjijkraNYlCFHyWXcrz+6ko3TjUs+62ldGNiYEYtq1fSHiUebCr
NHR2YeD6ThGjQkey+8CfQvVXKSAMX6bSQgHGRPohPEpnIh2DtAgWynM8OlWY3+VClf6XmgHaW0dN
Paj+fhod84AYE5itkxdEbKa8ssJjqybXSoB6pPbz1GYTnMzwsX80OEoMkCM6ow1O2EC/ARxQjHFa
0gmn+6IqfqX6vJWbfCcId6xqZR3l8MyaI1s68tUukVokOuNgS1dCz27SMySMlY1EHvJMmYenEJ51
JpG8ceeHohuq7GksmFYbZgDF3gSABWp8c53qTVkFxk+yiXblXnJ4/CamlvlflKGoYt9UpGhf0TcG
3jGAO6qY5pmtYo4JP8Z2O8FILbV7JFgECknoaEGBLHHHOXp8izpTv49RM1vTO+YMgdhLFJ6oBGyx
mZ0AWvTfRS8RfBpTZPVGNp5VRWODIvrtNI2je7T6CUdfrl0PLIF7ZVDs+65WbeK2mfai3CH4hg7L
5p8WHNBEVOg54xt3doaPdKIkBFnH9cTvuc7yV0wst05aOGs/Bj0tZhw/T72MYSlTOdGIEip5UIPy
7TiYQtHEYPz52RZFxrV5QEVOH8T4Xy32eyiZbGIUbWDn3bBu/AYoJUI3h03R+9ww/TEEdH7tciKG
WIUFjPjQMYHcg21n/Ng3hQUHhtKZTyj5SLcDSmb7pBkDP9gWWSOyZD7bG0QYG0TtwtRSXlJXJbfv
KIrl3Qj1Xvg3KaAS+cGC+1K30WFj2kTpAJAZPHEqtxQ4Ekghe0w8ckzbrqB/XHfAxsbF1epPXuUT
dgUltf4UXkvNrvGq0dqzHLTGPXAJ+gvPvbJJhHDy8myp79iRXzkIb6lX8CpxvLxlj2Qq+YnUo3WE
1mv+HQoCy4cJXgEjjB/CGDJD5HcwxA+mYxpMzNm2A+FuBB9V+oZ4kVZb7ngC/sUiGE91O/i/DNIi
GWXozCzRhLO/0tdiPqV506q9zzznawdQRLDJCQOdcNJiGE9YgmYeybD2dGKIqr3YQprB91lfpRC1
EeU7sUlH/33uysBFiXjW+qjoDvsyCtCLzj6jFhKtFB4B433hFD65G2mJEasFK5vt3BFMTtwfsvBE
B27XWzmmrU5Sbjn1hlDINLdWY+wAGyI8GzuIGtLpYkZIh5cab2HNPJYOj3AFEppTpu2uj1FqyOaN
6b1hxmpaif4Zru/jHJezPaaQZtpOtaUp5STxIejyI9+y5te87EOeYC0doOhnAfl+HpVPKEyC13ph
VQ054jzN+3VONZ0ICTkboj63udojxEG8nGVh0cRhUDaQdDOHOBEqj7wymrlL+K40XePv/D6ESmCa
8OEitzDqvRdVPyTDBOvPZOglfDF6WkGK7wkkXceyyHo7YVh+VOJ7WTfcY+rS4ZgqlPBBEGmD7OZi
VXrzA53JmGFDiZ2rE/Knesjs7CjPZquRz6GcjHvJ+o+5U9zDOYbfPAQdJ8g+dY8hK7xMw6TWx4VV
bPvMwPE9leG7ooOREcMerjqUPJX+ZsZ8FzErcv8JVNDhu9Hn4nBLKPk6WY37pTTQQWWWVQxRSybX
x/FJauPsB0bp3kHmyJKw9QWrCbEmIOlXnPiJHEK3cob0gKbenD/4lrT6yABI33EcDw2+lhGZm3Mc
mDyez2VUcHGO0pMaqfsd3McOxyj/j7Mza7ITyfL8V0nL56YGcHDwsa42G7hr7CGFQssLplBIbM7q
7J9+fldVPZ1SV6bG2jJfJIWu4OK4n/PfzpiOZfmmsEfjMM25vZydo9UN9njweTbDZ9sa3GKJhtnr
yut5MWmmo4Vh0OpEagjg7kIMRHrnczDrNyodZ3k7U3+bR6PZPM/TsM3qOFbkWe+62U3WG8G07Qei
bFPz1LRtAtOywtwLYmWo8r5kuVfJ621qQvsO3KlPDrVnud1Vl46eDunV9TAX0byI0Pti8jTX944g
MeO8oErtb5tZDjk2ewar0i6pNermXjlnRygz3Pums+rPbr6E+kZqYYC26qzS2Ws7931zMyIb0dgD
1nR7TiynGB51WfnZHc7PQpxJH5L6duxdpl7vy9HWEjOLJZKvG4OCFprafhpfJsZx59SgoeMVV1kx
rO2pRTnkphGOhcnem5akmGhiZbhva4qQK+FWojvDkk/urd3mDNOOe8cqKfHwS8y7rgpIQmPEyvwV
XKLi2GWM5tBGFUZ5weGdu/pL6VbN/Oi1IaNf0zDXzlsffsb+ZmOAcM++5QECDD2v40saIukuoqBs
yvxlQqduUUGJrlzm2HSB158da7K3F8Kvs+GctNng3o+9zcBeKgV1GzRDfTbQLNMNPYLMPompkcl7
u/fF8N5eViTc7L/WyJc+i3QDUGu3lrzaKJPO1ttRV9dWdR8Gw7a8WsxvFIhynBrX6C5Rde7rOJjT
UV7nSe2uL2UftOnVIEIcKiC8c62ilGdVHmqdp+FXfxgT54kWOlkOE7X29GA7Vmg92cYNk6uu0kV/
q3K/3HZkeC7tG20tfqO5rpnhMZGReE7C22LjKJ2juQ9C4G1VjDOIklEcdmzuln0eEmNXGnbWDmUT
hZRxE3AKUwRpOgS4qHdK/VnWpwWFtbeTWWaVu9oO2+RFy3YG6BCLXXV3bdZlroqYJbK0qEXlwLaG
rKp1rn0n96Z7p7YJl9/aLFRPS+uSuBY6ZTY8WaIJWXaBbSHIzGVWkG7siw3UlO1/u25101gL0J7f
a7jEtCz4Ad8z/e2Q91zLRQFbprcdI53bJypTN20jr2APvSJsrxiQaNSXnSDtAUNlzKhIKfa9nbht
zMCTsXxflAhEqpt6TPpVgbSw8J5bXjTx3Bf9KkD0bE5vEQdaNPZ7YsRWLXbpEPhsiYGcNBYc225B
Na2pr6ZjufA2fPTtfp4OblBqJ6aUM8uV1aRDQTmUjjeKenkeIuHU1XQV6jnMm7iSFaTyjBRv2InQ
ccaTZdbNv4Z/Dvx30NLtaEejTpzpDdnIxVDFsyEX5cazusvwRWh2ub4vZ0rtOa4SXUBTi5Ux9kfK
Qw9pygALdt+5MhG3mUjV/OC4xVqgVvJNplH7CPLeTDTVbZkeFNVPcGzcIh0oUbQZioNf1XlRc1Y5
OUhH2FS134Bql/18M7WLSiNKapHv7cLpbG5sGNQeu9tYRfMFxGAsgjTt3l/U0J60py3wVdENKUVS
S5hHdsFFJ0N/F7lpk7uP+by15noapO1dET4xbgAFdUcVUZeq2g2Jn4srBImi3wMr9K/JVonwihK1
su8Y/mSGQ7k1S8E5TmbxVdJuWbdLXTSNbx3jpuJlrXwrjCnDLPfU5m3u3bRWvlhMF1nd9ewqvwQk
yZ1C3XdiFEBtgzX6eyFEunM6R5xINRvKw8ZrQMA93DbUc+W02SnN/amLfdfOJFY8U+a3je0Pzwgu
6CuTAsRjV2Wmk4cVvjrZV+nc8LZXI30lkitvjqxCVttjwnhwZ8807xDKAgSj249rItQT1tRRn4PN
zvLXYfPAG0oPT26U8IoOH22sJe6hKfxkeFMGNAHvAseR29vM2XznkE40zmdGoSHHwI7RMu+k9kRF
Ze8NyOztRQKmkmNhccr3yo6FmdbhGdBpG+/wtQlnl9V2nhykp6ebKlwWcxZELplTjpeyugfo6u+b
fE3LvV58Rx1MSvbbgQPOMjtvIqmFweRbaMfGUApn0dxoNe+CPrSn13psZbmHEb7IUuBRBlq40O+/
AUSVxYEiZlgijG6ivk4GNr9TVgezc9sUVmg/L42lgufSL9XZa0ZwUkC1dB8EKWqWZRWpd5NyjCRx
2dd5sCuWxscit/RbAT7AlLMT5JBVR+R3VfVdn0uYmamxJPt1Py7giOwZ7+VM6PhzOLM5fiAAk+Y1
aoIwI2eD7qnctavAc5kp7X3QOWf8PiGI6s1Iygj1htLT/IjGvGye7SD3n2la6EGWbADLVInQ7t3c
VWnyjVlAS/IuVOn0uc+JpdiPSzpXxxGe6aJ/h125HpZAgktPMkxvkpEy+7r0w9BQJiRN/W6RFTiH
51ap+07O6dp6kSrXxPMjnQtr/Fxma9iccqctE2zodjafPFD9b6NYBXues5UmibDuLz0UCgrVPkJZ
o+9HlfW3I3+Xs0OLFQ0HM7Uf5lqC3Wsy5d6kfQXVMiXjuV6H4A5P7PjoOuMsHt3ZhRJw/SkEC5W9
X17hjd06YJdAfDUq247hOqqbyg79T5Jm+eBPy3rwMkA7cj+Bhd0MqHZQBurAIRKr81Hqe2o2NzAH
ZK2sfXkb4tA6SH5vN8gt3LVmxZ48ayZWbgIFW1304jhXQoFSOstjg77g4+iJAOWBVfMX0Q/dZVpp
gOOxeqqTFVcF3tavXrpkV24L5dQm28dkWac9o6zqOZKtSr6KMcw/5YssD1bQDTQk83awsty9kRkw
S7Rx8t6WoRID3FDliwPxSNO15dniXNcu6U9r5zH+DqNrnCqVfOZxWp+KRFUJKA2j1+eadOnF3RDM
ZK3Tf/OzmvHA/jbW7+xxqO4b3S9HO5C0VFnjVcvBcvup4GBIWzdOwwbGzUsZ0YrM2Vv3KvDtKzTa
/tl2p/zk5qI9ZrLTWBz96kPbbfMhn1W3L3I+Jipw9+agw54oILOW7WytVVjGQMg2yZ9peVcZPdwo
tylORT0CtZDc1+3nRnQ7j8oljZxxY4Z0W9EOjL2x7v22tG9t/AM3wJ/OfnUvINmwOW+9ocr3HCvh
deU6DoBXIdRrUUkaV79b7YPjVMmBWS7ybbDl+X3ZSmIkXTfYVWIpg8gb5u2qD5xln2ut9ozOq8nf
TH0RD3Uti8juBLm9zYAFnKFUa0kOghIe0zZMcVybCkfaxNp5MemAoTAHjlO0aZEiJHHfpC6gYLKE
b2iS/Q9ZkeZqx5agdayk5zz4VhaGkTO1wZfcIpUM6nmiq1u11lFfLmFEP1Ez7UlN2a5EPPR2UL09
4Z9wm8+WsNZb+IPkkyoW/1xsYftQkc427jtCE3dlN1DFFUxeX6Rl3zKkrf7mphcuq+E5L+3MqRlS
ONN2+mI6g/G7KKpmoAhYW0HEfdSO6QYk1ZLeThqRHu84vBnq6IRueiqcIXjytO1eiyo3+K11usaB
M4XOZUAmOGRd+shZNcZEnI/+vJuY0XTTZ0HwaQ3X9jYpoNGysgquXGt1miihSL9JEPntV5LSrtKN
lGQSS+FgNWFncdnk6e3kBs5HIHmazr4J0tdQp0WshL3uBrqOayt0zENIx/Ih8xri7S0yHgQmnFzo
dScL52JuAu3zooqo/puSQYhTtNaG0sUTROBbdpC9K6xG3LV5WHZRn8npJgkCqP+unuAWOPIfE+FY
b20xB+YQJg3MKTH9HXSOnocT2NsFbHUbShnT9LeGOuw0VOV8N0nRPM6Fn4MGw5I6LrFHc5vfegPi
+pGz4Og7i4/kMN+urW1DuwTK6/qswkLnVMCNKIDwtXMoQr+Yop5ZKXG1ttW1CfvxMJnlQ2rQDduA
MXQLbXiW2LMfti39nK7TgsQsI7+76PyjNeONL+dwihEjDPsRPu9oK2+MW87Xm2LS0L6b9Tzwz+xL
OhWbiVEvG0X3+wbpUJxjBMZPmFQHx9+YuIpTJepDI0/EJUJtW5ohwna2NsdOB/1BY4K9G6e5AlQx
yZXjL+LbktTWHdbYS63by/llnQf7aqwLG/o+tPeq3LJjP07uJZVlfFjDYrqTgXLBdCov1JHdFPVO
+rYT0XmKnQmq5mYJGvnc5fDbOHP6E/C3OhEi2j/IelvOylI5vdpWUQyp4W2TMRy2TycYoy3P1q+B
UONBoU+P17Ce45ruNA5GJl/4QuE671PrZE1dG9mBcjhi7QwQbG2+Oc34NmTIOi56pzlkoPVPqV7D
qEtBdCM2wgTSHDTV7dM3LgftwXZh06MtyJz8DgCvY8qKXTTZbU2UlP/A0d23BzJMPxh64nTdEYeX
DUevr3JuetoKDL5ROWZeKvZUUr57XoDu5AffLhj7nkp7He/s0lusD4u21uYwFHLqHLjWZEnfNMGw
JLeC6Un095hq0+k8sd8PegcnuNpMgm2AoHZbjcAS4DT1grmK8HvXhD8Hflq+hi3l5ScCYKd13/sh
c+uJ61p5RGGOciEHmzj2wQiAQdHOBNAbGpklv+U7qNz9ZhjP6iHJSNiDo94Eg3MdLuT8vfMESNLV
ulgLFX431X5+Wrs6Kx6l5aXFN6an40O0Zd0zbWuAmdJf6Jq0EZGz9s3ECs8JzpyGrnPGKEsJenmH
1ELLY4KcZDu72PCD64ysiYLD3xhR3iZBEhZPm7167dcgG9Pqq6emRueRo3jLvtXeJCqq+JkJLgc1
9dLdLcNmCyZYuEwqmbu1bQr0A1OpTzJUfn+qi6ItiSoEiiziJmdTb2JmQ5vtNNHJVI/ZlszLsVH2
XKMLcLPkuk+zNvtIpm7vfZmRs7YW4LRukje1ydGBRXWtQ48WLJsD69Jsl8GXChZgGU+UUuuA1Mgm
qfve9hY4NJBme2lOhhEALSieTsZPlrsM5S1rtexOG8MBVpTrLWSkD7qqXlUryMGtapf1XDG3IY2F
79f2c2eZCv5vddbRIhShWcrPYFgdhwGTjUiz7wKS2U+u13XD2eEgb9+ppWc67pW2PRpOo8e2PvME
GOaycwprEQ2upKbpXgmwM9XVklBk5pFFr9S9F7qughu/caztmchKp791m2XQexYGjzVGLcrqDxW/
qHeNR+u1K0gYmK+kvRTeu6Z32JmiMvW189VWW5+/401spreYxy5TxdNE+v2VSyQH6gPJGC9Q6XBV
wUdr4uj6RHCwVz2Rq7I6HKx9Y8bn0AaaRr8C5rm3Alb1g9OQNPzoi9y0VUSBn6yABHY96Fta2s66
bsinWu+2VOn1Jlha3ZGNF47tYC4tK1N/hLbH9Nndktrs68Quazb4yXIfPAiaJojgPEVwTbTO2h5m
QRb9IWsYNcv+3JZyvO2k3/g6os7dLAoTnZT5uTCDXL9ME7gu9XlgFufJMmkznjJvDpAow7fJ7cD8
+TQ5rV4dAINCuG/OO6IWVY3uxPfKqyYTywQnPA7zOxXaumpjS0k7rc+VmakW83JVw1WSi0BEYvOJ
DMnoPNpH6JkWMLQLq0TA8vmQEx3AYlnU7t7gDTP+nR7tWc23PDpEdweTkTbuHfwg18t7q1oJHoky
ZxDNeACMmsAvmk065acsM7pARzulvJvFmqTpPXW1mVeEJkJS43gl+F+ARKxRq9yrfkt5V30QFlpO
xBRNi+glawuyqYCexvBeKwWofkZG10IWbKIIerNLJzXaawTZHo7Ffg68MXwizaSqQCV6byyfWwsl
0wNYSt89Fn2RhF8BjdX01i9z4b/LHF6Qp3YdS+dNaNPg8z5nhJK9kNCeLAsazcoAcRGQsYRiZ/ty
CK/ndlrSmzIrQ3njeFvePdrtSH6mbpZs3mttdActb9uJHZd1O5rrNQ/X4jZwkZ88Jn47L+/Xsc0K
+F/jQXGPVQijbAbSCSrfDqanTWMOiy8Cbv8my7zNfg2di1/lBFRfBhD8ydoj6tAWqFzoju2pE7nv
HVwG884vysxeATWlEu+6S8oJ0UcrjD9PZ6QqqWITlrafRAOTnxygU0jpPu5bky5xr2mAAfA29GRX
CC+88XZl6Fad3tdYTcob4/dj+Nz1gC+Rt1Rrs+/GYZj3ZJTW9b4uV/sGPYT9ptAZIhnVI/za5Y61
fKqsAb3RMoO+7+uZjimxtvStgHFnQNhawRWr/I2VsteAwLruDINTOzSDaAfr6wtGcvaAy1YyY0ev
PM6s8y4aBwyMVyBhQl+vbghsM0ydaIBUE3fYyXVGXLi4rQUgrlPf54gAHHvoXTDPOwXsrx7aCnxi
ij3DwIj0ngYq6Ksbchnlyuiw1l43O2bAmLTeuXO6vLSadSbjbEBnd2fBM6Cl2Sbd7NBHzUlkBTn9
lHtZpzqeGLN1EzbZRn+haewZNFzYSFAkoxdisplKl9ailq+TVqn9CNTpZQeNoOu90gRx3KeAyg39
rWrnHeqNGq1fv1IqMivKdQfGi6DvKaNqSyvnIUk9udzWdT145zrbcppVaDuwX7NiAvNWNU9PqSPa
T0zObB5Uqrgmuppgviu2oA5PAh9ffoeqNCjjqeZyjpvgRD+WRdD5N6XkfiJaZCPfZLVjrVFSbcY+
eZww8GO5oZ9J9Tx/aC0v0bdllzjve02zGaeFsbqocJPRvXdorPRN12de/dDYIiiOpFb0SDEqtAp3
icpEEvcmb9rXkokkAMkLwV6npstL3NddRw8E19zqYzCkvnywFsSlsd8FM8omuKWm3TU+k1riofIr
omUo4NmES1++9drA/gjFXxXAM61MIj2XIyl0FjagaKxTJ9/1fpfQYchtfeuFTdfEWyC2Mk5A/WS0
skrt86oS/30ReAS+ZZ4F5GnhDLAOPps5ua2dM32oAwPilLWIjYJImjUry8hUhe8ex2Zp5rclKZlp
ROdJ2L3HuWkdMozywaNfh5l1pEDlfc2XIpn2Wy7yl21blnYPqp3YkU+4gn2q9dBuX9i2iiSWHne8
74cMlIDQXsfdpyVDuW+TxvD71tpVH+U6mHKf+Lw32q6QRiA7tpFCwkaiVczMuMU2XIzac2wswY6B
GuM3mXSDd8tTK2k8iiJ79bTDDA+0g2kXF9Iv3Xjup7WO2d4SAJEK1C+mwe6Lq1X5Y/BtmTv3epRZ
wLlS5zAmSLFX+RhO7Ia7zpvdbBdCx0zX/iKXdGca4KZ9s+betccEKKjVstk4HTtzqbmFLRt0MW7Z
hbGut2rmgkHwz4Gj5RIF9FPmiYPHLXZZL7V33/bokGJNVQTfXfEXbAQzRjxthk4qrtxqTk9+Y9kv
oW7MR84C4Rw8jVYzJi1/LPdiSNvrcUH3u2sGa9Ex1I26R0BXWdHsbMXXsQ2aKiqzdlUPvGT5K+P/
aHsCaYjvjQcYFPqiKmQSUaYCpg00k7GR0YH42G9ERUQBwKzfobl1epvhvHom8e1mdOVq40xg+9t7
WzJd6vXB8XZ5rswnTpyiOIAgewjrpOW+ZgsDG5GEzkYWx3EAio8J+FL6ume6C2FHM9aGXZqOlruv
5nnrmZ6x9tek60zN2Umt9aWvPcqAde3oxWjBt+yePV6nV42TcbTNjlsFO1QKxUhhBUHPegnq5d5C
KxjGlVWik2O+8HSraJlkteuzot8+ZUHpPTIGIPsq0wWgLeow8lWxg4Fr+DzClYaXXEnG9C1MXMMf
Ok4o1hgBlPZPU6lseZUAvEOXbZUV94UJJpQwoZBv8X5CQTZizWqGOXbh1i4frYVzKbJUk5g1SmVu
kpulNV37vHT4Q0OqZaHmvVOBJi80rbC+8N0DUHcR+RzGUPZeQiFcR2jJR3yZsz02ndrXiyezj8Yf
V3xY48w4YAYWldOgwVZSBG8Jox6DyXJ2vcjKad39G2nsCuo6CI8o5HXMEbEhhnUD9Csps7u7oXuq
BWOC/HUcH4fVsvdVlkNZG8vfMyUHfT2lDnokq32Y1/aTvYTDAWJmfGOXUl2D604f58RVD3q2nTKy
twkUp7TLfdpK59B17npCCFQ/bpp85cmgfbcDx44KS/lxEa6AugM0B1o162ZEoPIo+8GPLYNYJi8q
aPumHQVTONoLftt4J8Co9hkXevt2mqppl6VjcN1R2YhIo5oA6QX80PMyg4Xn/TPyqpEpQrNhnqCs
TmJqk3felqaH0HZq5MDeGk10LdHQ+6AdjZddbQHFhpO2zbO2Vfc+tcol6rzUaeHXmhW5rgAnbUQZ
68mx4iUEVwv8TMYmKXs00cvthqkmoiXedgmA34PHYI6nDjUnmY95cvq3fgt1m9RCn5CweUxCTpNU
RF3f+ag7VcHO8tc2l+9Wqn9l9/nJHiYpvKumNno/HNITrr6TOrjP9t6Vsbd3jxTpkRdhyDyWuylO
rt3r8IStb+99aWO2JIK3f3Edf2KY+jl12ddiWuBE9D5JP9hhHzXZ9YSO769v8s8MjD+HLjeMlVBJ
HgQHh41xLxGcMiK0ydF4Mtw4yiDl3qN1dc6h0417yrwyamu8xjORlU0UIEc+DSWSLzqoX1/T5Qv+
F1/894Hkf/BZMTCFCeorTkA196456CH0soeGEx3c1aXnigCkN/9ENDx5wtOQBmOMpCFTMSRwM/7i
m/kTl9PPiebpsg1LbvXBgZ6S2dF5RtUVJIi9KaC8E8pSGf7P4gV/zjXvO7MaTwh52AD1grfEaBbV
zqmQKZzKvIE+/etH/SfOuO8r4A/fKiR7p6rZ9Q8QCi5KIafedzCb/8ObED9649renwyJlP5hCioU
Cw5QQFpFQfurIQN/9hb8ZDoburSr2jQhvwhMIsIhc05UcUfg7K/y4v7s6/nJZjZg/kTqKP1D6HV7
PKBoq7FV/2Ix/dmH/7SVJAvcqk+zf0gRCkRhP7FDZkC2/6Mn+3M4tVu2At0u3427VTIKBuBRszVv
//rD/8QQ/nM2teydasb1z7LJQG1fTZ1fijO5EsEKa4D3pR0xjYNZDX5799f/5J98Wz/nVGdhCljG
XKgDgLH/3ut6c1c4UK5//enf36t/sb3Ylzf+Dy9CUKxCTmvqHapQURUYVV/YS4f/vq6U3M9eUyt+
p/acWh7ztngqNrBg2yTpu77Jk+4tBVG271f9ukwiQ8I3BBtY0fer+19flv+dfm0e/nEd5j/+nV9/
adq1z1Mo3R9/+R9PTcX//375O//vZ376kePX5u5z9dX8/EM//B0+95//7u7z8PmHX+zrIR/Wx/Fr
v775akY9fP98rvDyk/+/f/jb1++f8rS2X//+++fXKq93gBd9/mX4/Z9/dH79++/A6Q60yx8e0uXf
+OcPXG7i77//n/r1c/W5/u1z/frbXf6lefnc/3Y2ml+af/lJXz+b4e+/K/E3RT2npCPoJR3Ijd9/
m79+/xP3b2DmQgYeA8oCn5k8v/9WN7RKf//dEX/jd1wFJed5gY3y+PffTDNe/kj+LfA9T6owcBBi
8BPO7//5rfzw3P7rOf5Wj9UDzp3B/P3374bm/1pmQShtJ7C5MkLple2HfNoPy83g8pGUNf0x1Naz
duZT4VcvMDo0IUFgojzswOLITY6CKXtp5T5BB+VL58pVW9wkz4VbPZXVqGJEA26E0CJecywYk/+4
kdyOLpJGDYL0FK7uHofWNWKd7FdvivvDQfz9FkKhyF6WAd+Y/3O+rpiI+3PKlFuoEpAgS52DIXsp
pf/IiSUidga6YSt/kbRThCdNKNCjUnbFr67jxw3hP6/DE8rlG6Wr+imcwi2dNpwJdIBPct+KfjmJ
bZliQiYFVNC5oVnOOkCZRkFSG//StdJ6dWG/0554UCDef1ic/3zUf3y0P55F/7gcGQrb8XxbIny7
ZNf9YSMxXu72utIdl5MSyuEET2Pm30HK/uLE/h47/tMSCmWIyAH2TSn35wlyqKbNsK4MbvXy8sXp
PnbImGLdzUh6PXnGBbxTrn92Jxr0LMGyXyluHYgtxlf52jI3BwvybmtsbFniwSnlaSsibVzGSOf+
Y1bTYferjyDpw1YczLDdSbT55Yo1LARSrnW5r5LQ2ntqPeRKfsLwbGD/WQlQNOCCBM6Zwp/3efGN
ytGcnfCNXw8FalxnintyIuNLGxbhgrszDebgTY8f0II49PttNHe0ky7WmrDB+VvnL8M8kLvm5vvZ
H87CDt5lRfEWVbmEfi78nW1th76dPlyWG7MSUOMMwyNsHPbnJwTb4Q47MkGN+WOY+IjRbPcxra0w
8rqaHuHymNygMrTgN2Z77zIJMd4AKaOpYgmZMrwpAPHi1m0YbUiRV1ukppnym6mcqAzWZje2H/SW
PmEF5yOt8sba5J0/Ft+UVcUIQ47sky9/vcYcNsg/FMGXRcY2YON0YRix7XnhZRH+YZEFGwRmmnft
sevVsRkOpmW/gGTOWdh8yZiForyRd4nr8j1n6UXq24LgWV2cBcnTX1/M95iZHxei55M0EyDBcb/v
qD9eTIWrDOECae/9yhSVBFzJwbMZi8B+doUFODtbp071eLpX/GHCGMyb4pyM6JqnFHXiEMp0b0bb
igvfXI9Q8/G8EWbkDfo8IdiMMmN91VkK5SBf2rR98sk0pOJ2S1Qh8zHVy0vTMXdSSJ5hveDUDtWn
hq4krkcfatLzz3g/DZ2+h9YBZe8v7v/HNMrLw/Ak+iNsRrZUMvi50rJH5U0rAyiPI7Lfi3wIfxp7
eKWDJ4EELkqzso3FpPCfz1cbr1CUmm4f9P6xkxhMAr84pYNCsf+2unh6msremY2n2GLgA7c4l1dz
mV6NmkHASSXP33f60bvMtbgJDC+c7/B1mF49reUbiq+XOQyfxjA4Y367C7zgqSyJyJfJL/Yf58dG
7B+37TKUEyoIaaOnLmv0D2twcAkc7qEfjrPVE+ILTxKR0VTuTNsfXFTgmK5bjqLEYhAH75nlafcX
l/Dfd34sI54LfSV9x/Z/nmYwuvhFMT/qYzIZ8hVGPLgqH36VePJj9Mw/7pPNRqFL4CbZ03+8z1oz
c8PqNPc5zOSMus39+jzpKNPZcVqX+QjN9IsVxbXzmT+9UpK9HQYT1YBt/xzQOjG7cEoL8Dw2m29D
gUWlqa/JwQHDGoYPoEy4DXjg7hLcIf6jx72sb99uTxQFAYcOxv0cGh7xp3TsKcYL7SvdRPYqjxoO
vEqds+jx31ls2mpJG/w3fMCm2heCPOJqy19Qflt7GQRPesAvXiSHrlqeraLeF7iMy7H97E0b5cfF
icjRdLdeLVv9bc7b81SydOF/JtDFbq+97Xnqx0ezhEtEA/8uyeSxbrNvWclJFDjuqzNO74MUzrEb
0VvW45nLAWuu4EAvtQQ784fWDHFjT8feY0PuvOUUiuB1zOz7ylvYA1A/RGO+QQOU7SNi1zYOC/vg
UjiFfn2dSTacEZQxwjKc+Me1V/luEPjQbY1ssXMdbLGZioxNAVVn7OEBvqEYvKtxpzIudbGzlP1p
DF8l+PcuYxoIlMBTbToV401lt8lyZE2+IN+r6+LZNYrkQP/K9OWX0uEM++vdxv3vWz9VKHunG7Dn
2pxbPy5HJAzQBlzJMTGCs9qF/GyE/UEKbDUtBQcK9qjeCTlzmRwDhf1GuuWN6+MeLmc8HPAR+Zh/
w/eEhzRBJUQKP66X0YmSu8vmeHGn/qpE42b/xYL2FFo7pFueCn8OPWoqYOQM3RHqcP0NAPmbvEiI
ZkRS3A2KwBJmMGm2L0h2jpLmCzMDd2fPhDnX6qQgXHZBxZ1ZefpCBMpeb8lRGc7w/0vYmS21jW1h
+IlUpXlLt5Y8gYEYDBhuVCGJNc+znv58231zQlLhpruq0wFZ3sNa//qHIgxOOZRUV+3vaaWhb/Od
lmyUVlBehGgoJuU72tnIh5HpemlqoiCKZgQilrI29O48a82mjCyoZmEAsadnQTvZU4n+4L8yxSic
k2Ir8wY7ovu+7S/LuJysmUeMx97x0U4f5+mucTjnRbrV4YtE8rwfWX5pgngoc1FAacQRpcmDmr2X
acAUIyg9mGAUpXNzhpZxP6b1Y4l2FD4Zvx8OTwEt7KQ48QWSB18iX9i1ypsjVrlSnV2gettpSepZ
kDjoi+QWasYxxGF+HcTutzHuN3lu+V31GBaz7aMdpp9wM50iKN+pS/6u6+0LcQXs3gq1UNAlH3LX
W4lxtAf2k+ZS8TTWJbXij1yNllWpPrQzi1p7HIOXwODdFsljUCVsnJ7do7oFY2lYzAl/GST2+p2E
AMTKtGywKLkMFMGtbh77EmqP5dxoHaKMdACjB0Q0EAhUXHhDiSog+7g+gbnkB5I1wXDfuxHgxSh9
s+XjMy09yQL3escqXXpQhXGMKud75yQbl+mXh+nVWdFyY3VH4XbWCjZk4QS2pz3aVjDeB023T+P4
5rWaeNfkgEMBxnt1ZUbtLjVZA21UvdZ2D/uAeAdPa4r9IOi6QvHePxYTL7JBn+FnI69LdWavGAuo
wGjbGGxWnrXT4KbwoVi+Ng79+7yqjNUUaBQE4UmNBn+01GMTO3ddEcP9FNlH0gYnas0P+Q2LLLnM
prG3K+s2QvoqHzHLeZ05byrsukfSIH4FUYhboVqskcsdysramwnnENxU7oDJ2g4xFa3JVq4xtSjH
fam3P2dhb12Nmr4L3A3OCju5ipYwvZgBUk+IKxwl6auRFvfEKAZeaBgjMkMqSMkSZh3Hq1FvNnI1
QLUvVlZtx14UKv7SKt6QRpdU8CmNODuoC6dhaFH5Vi91hx1JLHdDLIcxg65mK6MKwGudm/o+DKpX
hdwuJlSG9L7ixSJQY1A/p5fF/IVVAYOFYAuT7aPvje31Gx3z8leuvLQ9RPXCfSi1yfGv9xd0owj2
mbUr0Z57lers5SGTQ82k4nVveof2Jk8vmSjcLbJ5CCMmT9Qyf7DL7Bwv4Qa3PN1D68mBYwQPusqd
1i1vVm08aTUnIgo330rMyGuUdM+YfGOlpGgHcCpWjp58tBPLWlLdiw6vqVSeHvOQXpRQOTVi2spE
x9Uswks+Wcfr991BdyPFSKxqVUnXYlqOajr5Uu7ErbS1jHkzJXPoTUF4KV1+9vVmkgfdXPFjo/JQ
RLBFxmpzvUizJf8gmhI9T/E9WFTKbNQD6Ag01bNc/rOdcFkPiTiqnXVu8coneP1DFKRMod6Bvu6c
bMZDQQFGhUmsZwfiBJviNAXGkTkvHaVevhah8cBwjWU9JZeq/Lmo0Nrk3Y/LAnQDM7wITGpWmtX5
1zNlHtl4szTxwR2QkacZPS1weQM2phVyzAjOjv+W5Jx9qKO4L5sQAQ43ELNXzgLqRr6xRlbCQTFt
OriLVuPsLBV+iJbbW/mAFTQyCAgR/4sZPV7PDauxDpVbnObFftHK/UnJxjUyHx9sqvWtQd4hCYcE
p5cO35dWc36+buo+5i3jI4FMI2ctM4d/0uLqBQE6sg6VIw7yJEfbz3xOo7Wt8tFxiKenUJS1NgYx
gh64TOro3GRBt4N4vL2+hKbNbjIFmR0anCeo0l7DlIsJJJ89sYOdGbQvYaZ3+2zI/TkyNssw2pAy
ecvL4nSrcdBucU5yN1YWPU3xhOvUhEhmAet2sTrX3dSLK/cpdPjSIFnUGGM9yAXSSYmHFJfKo7iF
h9Rq3VsWPFs4n3iqwnWR2tqxHMvQGzr3TYXmttKjeD2njFHzu5xLetKtXd7l7/LGHYKTCYEI4P64
cM1wZKTw9XnIXLWOpB6UlvaM9RHuTfZWro5+NI8QXO6DOmFZssUb64diDi8dgYwrZ+DDFwmUbsYl
7arDZcWzbVbIqdE6mr0p21mzfgsEh1IXnw5vqhmhJeMv1TSO8gSK1XrZIJhfpUU6QAGZVE8JbD+y
tHRtL9XZkiabsifJFiQY7eRdn1KkF93i1LJTjjqiG1GhsfR1O7nADCIXF5d8/Iv9urI7P6e/92Kb
EJEg0x4QRyAU3E8W4gpr0v0q737id3yoHpFafOtj9+TIoktQLGPcdqSw2Or4h3FC93f4ivGVw/vm
kY3WONbYpWpzeEmK9izP6gJBXiU1WnG1gTa2lxdwleAVlfWHCElKEbY65OMROX7yMCrt4xL3Z1zY
0HCc496+T2L7XlYx1/Yr5XbRi3AzBVwHzQQacD13W+W+D/RnHBwTCP+cBqjV2YIQyYseJ1DtWMec
vZCEemaUNrqftWxp7FLcT4IflBrWcQZtDwbdl0eYhIfkQSRs/Xi9smRdNnUAa12wpzO4LSbKL1wJ
Lkoyou0R960KHwlnLyqVsgblYSDfFty1nNSl1pwRzP7qgufr3S07DqtJLvBcP3BCKKGYiKPW7l13
/Elg/Pzf3YsKQ/eQGp3K2ZKyKtfL3RGwk5YCmifEiqC/Uy24tUgDvSDvWQqmfZoUVrmZTQfUET0p
BeYxTKH69g2tiVItDwlWOZU45+giMk3calCOyIt8KP7Dn2hqtHnX6N1TgNWbtZRQ/9pzjFMMnTuv
yZatOE5lelc9a3l56d36rC0uBJU1Xnytjxt35ptBzvNi2sKNkTfnzHhKbfU+D/JDN0aXISzfcd+K
GJTXgnoxXOXCM1KemrIu6rVxPYwcQar5QmQSLb/sqYb2DvpytXJVvliM52YuH+GR4nQDYx2gLl60
dWyermUXFGXac8U85o4RUiX/ChYdbrAY/vvb13Lw+usymwXRFhn3sHHUmmCtT/Ry7djv8JNjRcx8
cybHpY4H0bRw1DDw4FpzKLaxJFlV6wFaLGI9djvdFt9HxV7OBy7Fa324oB0bHNoOAwaFL7dBmzTn
uOBmSKPioJB2zxa976r8xxUprEN5p7NzOpvbxEjMt1FDoTbz8yDluauyVXlc/ANGlliP8MqDNSd9
1dpuLatadk8yBLBFIk4eq59acCMvmNsbW9YbOjniHoPQ1Ff4Hzz0jW89a0SWxal1Sp3ojFjYWVm5
1q1V2/6VGKR1RzxrJ7clNlcHPQofYkGpMcN/jkLrw4g4feAqfVz3H3v8Ay3aqq7S52KwTxJ/LBHN
6Gp+D0XGF7IAnrk/x5Da166enSmlIOZtBrb9pht08nXbnFvDWCNJfRMmT5NqRxdA1LMVrGLM5Kcx
JYhd3eZdAwNdOdBxMMdEbb0hFzjEeRHfGV1e7PXg0DiQM9A+dWqMs9+Ib38y35uW2CR1jRZVR5bI
HPiuN7vUVxvzO0Pon4OW594gotAnDB25ZRU+m6NcghazxcmIJr/SM9ebFuWY9qPDN/Fr0kRFd9Qx
mG9+ZbFJX00WjJJpHIQ1F7ati8BTEqH6jdOdrWbOudHVeqcow55QARhUtXlwE12slS68TUvN8tLj
xHyun3lA3FG2WKQkDOTomlA3Xcg62fZoFiIkFfg6FnihT+4+7AnNMTt1A4OYwx2TolUb9JRGPSFt
y0ylO/F6ysQHtu+9sOqeDJXIzZa1B7cUYoVlhAcV3ut2TLXXWJNcMRPlGYUC7Utp8A9hxH7iLg4H
SXhnGIu6C8ksG1PzrZ1YH1p0EEP1i/N8QuG9Vkel32YqZUJNlDxL4WlAdrGukFKsCm1+5RpFzZxC
pgAC9eK4OudNdNvomEaq2fCoqqs5MZLV9axDiUilR6m7NPdV25+M0dgIBDsruC/wpeQPQHn6kXJH
1GiBWB/TQqE0ULEHhudYdJm2BivLUONhi9hpy0TLWxoIhxVnHo4stKr0H3nukDtsql4pKgAQYsR9
e4lKf8iQTMmitccWmJC6+wFBvRdiPom+xlRWc5bgZJXEXrMUAcNn99vUQmiexd3gqpduyLet2g+c
uXiv41zAFdEzxZ/MBWf55tdQTg9doe6zRcfqE1Be2o2veXvtJizB39SZil8X5r7joM24JvDvrCiM
bLg+1xF0HfXnwSiHVaq27mbsbyrUQrCfzMCPHDTpRYcfCw58/PKl6FdD8C2OrMCf7OyEgcxJax9i
DYxs1JElh92qKCHMGQQOmVXxLTL4AUl5oyjhgo9NEEGCtH9UYlwn4fwDJh5OOs3kKVqEHY7CE4WT
8lZiOorMLwM1S+7qcLrR8R9hKdP5uhV4ma3luyQxoeyBOfh5+V5p6lOyYGIjAJzybtwnFs5AdIlj
oR/n2j5iYXmsLApkaMrrIcReSYUZO6beUtk4ajixzxtGx0fZU7TDrT6+5vSSHHN3ytjc2r37rh/m
lEt2MO5LkiI0rX+5VkTy5J4x9Upy/aGyuTXwZT1gtZEwM8HfSnloRIt1Uzm8pL3yXVMgei9V9p50
cgTSAf73hnvLQyNaJP8u+5Y06gEJxa/olUbtpEsNGoUcOaM0YsDaod5+h2nsQi7VB3+66qJD1k+9
dwQ9awbhWIW6qi5LymqLLz3VPvsYMVPAKR1RDLN1w9Rje/pWXIOfK8od7OzA70xxwZHle6tqj1bi
vI+41qJuMNGqYcaQpv2DRDD7MGFgb043eTd090WrrCtsRT1dIS4FjjkLrF6Ym7X6h6Jx55vBCS+x
/aTkxs6V1akzcyQXIf1B2e2qNrhz5bDt+s0qQBjY1uA8hhdmCkHUz0pOrA5FF1Jr9gdnf290bCYu
89A1Mw/CdMsceiWmDuUeehhIfTovgQGInCTKCVOU3mtx+waTlBsw+YUZqLSukDhOpbReLN4lkOfI
giSNxOk6EbNcdBQonamq8rP8d0pnAC37+5tuhx8FVaAxgK5o2Ml5CPo/UEX1WNYNtEI6NEGgwl8a
ejHXHs54RCBDn8WpoZlOi+EYOWBp0aD8iopWrIxkt1AmyjeFAd6xLScBap0g37A1JhgShEAk8qo7
WxIGPyJ9O5QRKPN0Tx12GQBHsFK6r5ds06F9R7xCAYxYOvIU5L08odW720JdJIBGA8Lw5ANjYx1P
Jvs+nMZyHYa3qj7TCePAiwElO0z77vbNIi/8c0JJ7YTUq6HyRgtyg4IAfPuj0OzT2LDm67TBAqhN
/Tz2xw55oFEG6xLFA3Oj4a618618bZ1i77BH61yer2QK+l+l46Cf92oh7q63f1Hi0MXYfdvKmgxF
L/Wja9wV7XvU6zf5W2gbfjXnh0hTol1RR9p/D5zPCHx1+xtG4pvGyPa4fHBHD5SPsr7o5DUwExQG
KfpoOR1VWB9+jGqwwB84KrWBVKbi00GrPsExve97PhNBcpRhuJeB+MMsgWKgdDG/u1zQRPBHvfJM
MjoyFDNrvU4kt1rK7Ehkj11rcAnmA216qhvSAQdmrOKUGy3Nvjdt/4iJRuvPeVevVK16Csh8U3mn
DIEUL6+HYRNq00aVo8Bxjj7qqfnmxAHjLLOjQlHqR13O6bHFOoMTnpFlggvMb5Nobmub1kXYBlrH
gsYke577xMe4CUZ+MKY3aCdtr3yzBPvDlugGxG7gL3wvfFusk7mbkdM2XCfY5mBoxpEUh3iPi6Zs
5Cbd64v9E+tCheAHDU+lvt0XAolG036T05awa89NM3TrtrAAxANgYM1Y/7cRiuw4pO2jbGuLwf2J
69BN4hjGrgIbxDQB1JqWLCQ0akVt8oxsdrqCJdfJ8GtccnyO+hTvq3h81cepQJBvHN0MeMqMdia1
q5ATBnILj333GFbfiboLvetE2XGdremkB7xVTqZuSUeKO6OLbwMJgYdy3Hs9giLMb0TBkT0057lk
t2nVIlnIh/6bNWSvuvwuemSEHiZIJyKOWr/uBw42ZU914ykhl9AEX28jKJZjpcOQVdbsQzHoa1jH
z1DJ122a/SJ0++CaKGsaHJiEy41Q2ujMuni+nWOI4xm/iPsygIEQIvxyk1vX4U+CZt+pUBTQaK2b
mNpoCeJ4hdHRDQ5RQEVJfcIw89ArPZrTyqbogThC1xFdliS9UM0x3sMWgpkfrGe59UDA7MhA9SWU
3bScw2rxw4r1cC2OetmC4MK1ibhqV7GEGqDYvZrmdnI4FDL6AjeY9kO7ueI9SpF81KgdV3KD17EL
+ctoHkRv3WCERZmZ2Y/OFG9tl42XmCSBJ+s6nHG54Pa9QmSJfWtO1ptkBgw9T4el+j3eusRVIcIv
jNQXin2/xJpntcadJZkHcT7dy2e+AmUi5GzrGTmBsiB7TrT0wd42Rl1tkqmYV6WNmykA5XXaN7SO
uVKiiXfKO4Hokq7BMJ76EXta+ZbEWC+4lqIZDREKjYpzkkgvedj06a2xazUCEIYXueuKOv6Qg0S0
K1sLa0Vs7sSpK7ygG2+ut7Oq08m0Pd+unWt+GeLeLnsbd+I2QWL9BZXgb5N0G566MBzQEgRov8+2
er1Xq4iWhAB0njVMAIUkjIvhPoDc0IDR67SElnmMJdb578GaJilXn2au+GvYAjsGgwnp5zG+4Ti1
FetpvwXMMVeTbW6KtFbWetUAaCoKg8QaZFdJGg8YKdoESUHwTbf94in+8gpc1XAduL0WNn6fk8Iy
3dD6OHX7rVNPA1P9mvc899+CbrJvFgw6RnXWfGMZnjLHQRywKmCrwKQIsCMcXhBcX9QK0cxQ5i/1
AFSoIVtta1t9+uIx/zKgdjXdEiakK1UD8//9mzKKTgUFpC1yjNNIcb7updUFEp5Hk0dx4wW2bHma
2gZsQQ7XkgUnACvIbovZws9x0sftkH2Rj/2XQT00KB6L6deV3ff7M+UUBUZXKN22bUJffBg1fpcp
QxFv7PNTbVb3Sv7479fw19/IeWvj5PkXFp/TVboFibDDTpiMZ7PSxErak02mfqmxDATkwHO3y76K
2/sLexAmguWyJF1dgwokp63/R72oscY1JifvtuljMOUqDQXnhto5p2xKck/EH9fBXOdSyywBoAq1
drkAPI7OCUMfbLVkWyfrvrx0Ur/ETr2s1e0wMQ4RzaFVODntAm6to2jrID+aX3xR2l+oI5KYiYED
Cx36xqd9Ppa5UiM46fGcDd9JN8+22jTuG4DV7bUhUyow2srpPD0Wt/jwtV/ES+l/MkcsiyPGhCTk
uJLq+fsL7HUO46BA7u/E4h4dMM17vxzG1Ndm4yjRb7UY/JLYDMBylSGhCqZdOw948aeKdZ871r2s
f3HfAW/S059zru8Cszgw6JRmQ+ccBTp27V8xja75tr8fUZYFac9iv3EO2Pon1qjhTNUcirDd5tgh
SsIL7ANGD4qsbIdoXi0FWJx8WNnym51+Q0w8dh3NLAOYKeThXywy90yVnhpy0qxEBKTESnkGCLuM
jG9jY9OOw3ueUzxnDY1KYzIeB69Lm/gSYX4NNbU8XxeRxAaXTuwlrK27ycXA9LU0nvIl+hH1zqaq
MEPD05H5G1B/0HBgS+ArkwzQwQSMV5Ybs3YiyBTUS3ViP8aR+WSn8mKEsTU6+U6fp1eSOc4tg0xs
Wu4kibIYqLdxOgQNcb26yPe6cLe2spy0lLLh39v7SqH8/X1LfrCFvMXGV9z+zNJ1tWEiFlKttmFA
b9f0MQIramk5whlR4zMmXT4ESQ6VGiFypfIhM4CJRuHeh4K/IN/Q4AbrJMWdcZZVRxiAZF4rRY3q
6NopB3WFdNRmBYqcclUjkWSQjY+OKRd5YfG6yfODnonb2Q6AmsvGXSl4L8qxA6l8L0rrPmYZX9S/
P/on6Y9kPQmLLoJRkwUVg4CkTztk6LifmgGGoS1nXw2Vvvpi1gpxFywCub7AyXDedBrM+2jj5Dg1
DSmy3Mrex01++ffz/HnfCMtlGqjr8LlVYX5a+ZGN1j+0w3qbC97GyKvUWXZaB/r77190/UmfvnOh
ao4r4PCixf98tkJTCWo9I/xnqY4OiG1dwijBj49PJhvHaWSLNdZaB+/cqCpYQ2I5l3rovgtSJL1Y
vgdFdnsGud1pw3Pi94kroOWVPWj7WNFag8klaXcbMUnhBVYYSuZwGZVKfULCgoFGd8ij6SQRklJi
CnIAwRT8cJ01qIXYS5orGm5s6+QwTjMuTpBMX7yHvy0AqIxQTC2hWhZz3N8XQNENeG8tUbUVgh7D
LcMPeEkAxnD65AGJcSQ1mQQmasDiqU2eZFk8E5ex6uvoggPYF7qPP+9aITQLkqWhG+afjPlM71tR
aVq1bbCBXJWzcSjD+mTpDFsLcddn4DWI/b/4peafN5UQKMVduLaGpgrnc51Tap2jYpi1nUdH+Bme
5m5F1uL1G0YN9mFp/b0hGLSoMw6urivbbfO5QIGKM9JT0IsfhqMzluzHU8vUndNuwnthYPMmhc3U
YXmpyQjsAwykmhcz1wocsMCIrGX5sQyHa4NdhdBKqCTencX6oUv2hV7ZW33IX912egO6BOUtpPPe
8MWH/wvLmA9vSU6vsLklP1PZG2uCFj1xBmDRQH0B2KD+6qhdVyptHMTurjvYuHqGGIhQg9JuMgRU
/QGV/7/35JXI+XlP2ixBhoUq19/n3Y8a0RlLrNu31/HRlfBhlgDGqqP7A66oO9Y/eybcJG15l+T5
QI6PuW6z+JHkLQBCSU6R0ykciZ57fEqcruM5JRSIgdrxOhG6cgeM4p3wnrHvgLQyRkWgy7WLqN/C
fEEmwYDj0Pd0KXjMiJUCTGdk8CfEGB+EPgxR+GvoIAbUs7K+0uFjCOCRTYVlWN1ZDPZeqcTpimgW
kriCraeetQ8dETLe9cLtRpDOuDs61lOWAdiYavQDV7TXPETpMav5TzUV2O3WMBwb3FGBiPVveULn
LpKXVDUZ97RcLzkGXGAfTDPNYV9p3CxhWhurRQsvWWRaHjMqM8Bxeogi0n/6ndqV28LEbeN6skm6
hTuHz9GiQZRJL5gmwWJpj8Z4UlBYeikO58nEfYNZOiwKefPwx98QaOND9qUc6xrw+8c3b5ioZWD6
qogdfj+FKgf3rgY+5tZw9i0W/XgMJLeGGCbfAlxpDBrT3GzOuoVdOrXOdYSZxKa+7udWXy1N53HH
MQqkSJGmNsinm8cBBw2f+Jp0zZuwBfqZHtiFFF2/H7KD5PstSYPxZFd9mwwH+NYiwjzOC5wI1ea5
VenJmZR9mC5T32SMmWD2yxOWEt6Vh1e4/OAFOz7Quk0TTRatUQ6EXzLGCLT++d9b4y/HtMN1SBOG
BETVVevTPd2EpjF2oPHbQgAT9NMI97N1wm1SBSgsXLBFU78NGzf32kVoxwkWl6mZG9MJBCZOeKAP
we7fjyT1U58aaUfHXNhAl4LMSfssyHEZX7qgW+VWxaLYp/7fY/IFo1Y1NubIQN4KlTuEtDdKVOPE
wAQ4sHpyjfAaWSsmc1W3wgLcql+15SDq2sIMi2+ZW4HYMUW/udIGJoWZbQ8zTI0M7MfxdnQLFz4M
0pPcCt7DpXS3lC/wPUHV1KTBML60d4VozkmqeHGperL7icPh3JWgapAQyEVaQcne9SMmvPjj311n
GRgo6DjTJuSVDIymSuTMY6Y+YuLAbTNx4i2NLcEZhnM5s4xmgugwI+ny7J4hWVayyTWHpmGM9m0J
z6WuG0wzRb+Cj39TpFhzudbMohziDeyfk2HArFIZBLgxkWm1DH3KiMBiii/HafZEfejO7DoHKUpe
mQd1MLckjH3Rnhl/+wLpaB2NVBpqP1t2T//XXg41uGsyRuW2SplcDyxzOaOHbO34hgbbPHHCbBXI
MCo1iMYVrGNReWnCISVNMfjsyaXRCSKT0Q1V/+3K/FgY9XkRZiAr7JG864Bj0SkkGZl7qgRqyzqH
6ph1r9lzOFNHFrZJegM+ol+szr8sTpuylmNWBe75DFz0+C1g/hCWW8Uxt2QgwbblcF6IgpA367U0
z6Bj/PuX/tFvCjYELRtgiUlFrYpPxVSktXg1pQBbKmZwOC7EPt5ToMGL+TPOF+bmFJW543zkpCml
PbU2AA5E1lH3a8Mg4U3ypiTuVQfiXU9naDz60RHt+foHbjUdYRJuq0k7Mqz8UhL7uQa6PrwF3s75
IvU9n6SxNu6MiQLXaouV05MI7Zu0Plhjy4qkmMVThTxKGd9mPqCN3//7xf2usxcOv1oeb+iLDFIc
9D8qkLSyWlhAuD1JHZCs/WeF2t8EVPZAer7seq5n0//fN4KbguMUTSqyOs29fpH/t/TJKChtHCUi
SYsP1pll0nhKJ5i5HGCYmY3wJ5NxcM5IF6MfX1VH9QAwiUJnqtdxQcBXjmvGJmwgXpb72BoDoq2I
Dwln0h4xvUxXUQxbR+lrbWvMgllMi6FQC7sGTtAPbGQGv7ZJCIl1oHxda48RjjkoCSE/2FA3SnTK
KxzBYU4sw6kT+na0tfc2DZVbbVcYCRPRrsT0s88/4qUrNpmFLBK14grbMFuSFo5NP/byAn8rq1Ea
Q537ZYx2uXGewYc3g8azqiahXyI0q93QLKzHvHvt9HbA5mYB5GoQFFJn+GZoQZaBdrBu5+F5CsZN
ZaX1erYYtk/tj1B8zGr9pqKJWA8GxtnhCDuxTx9mV+fdoZBzhIE5r8GIhIaLAMbEU22onQCjN3at
JMw42judHC8A/OwYEmSzKaJjbuvYROLpTB4zkS1O/zG5y2uUJ2dkIZBpODpd9ayCHwMgkeuHwv6A
qQH6GfeuXcjT07R9ThkPOwRDlcpsSHiK7M7DUBUfWyI7oy7G9FSvbju8WPvYxtphUPc4dHOUK8UW
2kdFmeWeFzlfi518i8995KOumP25XXd19K0baJNssp42DU7hrSma7YL38ZpxJeQNlSaeCoIEvSVC
cViksA4DY5sElU6CwlTyntr81p2elCrAP0t5qjrzIcQoGhO8TWjFwY0D2gHXAS+pHq9hX6nVeU3A
x17PTRIVwI4Yg/P6vtiIn+8EoTv0QQTwgtahPnRke/Z/G8MNURri++pstKULPdLgsUiWoAil6ZG1
RZfaquaa2xBFh4o6BfsrD2EiIYsGVtUbnDJ/omI4Gstsrm1mZ3yKGGFAavrI4H89Olwzt3rdx75I
HpJ+sDFIJtxGgRkeZ5HM9MR/xio+HGgPJBBBkhUE/Jp4Ent6HkE1cBLYPZgOzp2MoGiKzZLi5T2p
yi32evNa5aGxDRY3Ay9oZbpNvSbcx6bWINMiKbuHLtJPSWc/azFOXmbHH9MN+up2jI12n1Ghu9b4
GNAVr9WSe9gO87t/v+HPkCTiSQ44TleEhFwS6qdLN+gqzSJqxNlEzbJtAPNo7r/q6f/4EuXvEByr
FqZKmvXZtoG8LUiRNsH0Yzsecj7qqhyYSM2M11eZJR4Nx/5l6Y1fucq7MeNqPyuQof79Of/oKvmg
XIQmFT3AAuf6p+skVBw7IW0II5cQSzZchCE+4YWEpngZmQzYO7zKjpZSf3cMJ/B15DZb2PN+SfaG
ByftK722/sf1ZlDmICSkj0dNBST9+8rGKo0Qw5yEbGwwlU2VP/Nr8Q7ulI27QNagoUsSfnVoYdGL
QyUg8Ey4Xd4dsO1+bLWSurHIQThdFRaQWNZ5apAl2Tpr1HLT5t8vz/7rw6II1IFA0JZfa+//24ap
sjRCJz5yY6MzJR4jfx3mut2NCul0NCTYVKcJ7CuVMgu19a1W4gnVF4Wf1aq7GqM5eYC+ztY9YuNk
3c+BhXVPhv2cMdrww/rgqZ5xdCMoxCTWcH4yhL1WUrH4ZGGu80aDm4RXQd01e22o4ZJJsS9pWRrM
4lEsO2QhBq7b4VuvcZLDQiDhuibPduq3oM31sdfwuprbfU6vmkcRSXKKE/qRrhLMxk2jkVuwY4ne
lNa8fNOXAgd3gK2eAekNTnOkw5OuulWTgX65LB6auCDolVi4L1ao88dWpN80bds2DAOBHVXipxUR
d7ZZU8mB1+jJruiUh3lUrFVvoe/AJR2Nut4DJlTfswD59/X9iJKUUWqVO/wRHVg3QboSbnNpyd+E
v45NdBFWLwGBJWjBeFlLbC5UCtMzXmKPaeZ2JJqh5IwcXxBQ4VdTy/mfX8yKxmha9Eu+GN+byS18
hUQ+bt1qpw/kq+qQp43uloAjY808npyzmRpWMMVeFqlmInMDX9cfTt5a2+UOnBZNaBevsclcVkRP
cilX4RtqmIH0DozRcr2UY4vusS/3dacvXl7p+G3Z9hHaCPomjLsxXD/NfdbujIoMvBayKKHKPzqI
Cr4jl95kuad6pHQSS/BG1PmLFSPdjxsSkKuk8hezwRdgiFaCIvzQmKR2Vkb5mubjKo8JJhmdWPni
5rL+2DJ8m0x1dQ4+BpXGZ/CoIi4hXmKiXPsiuwdFuUl6pQEyGQ5xOD7lZM2Bn+GjH9BjpTWrP8bG
wNM7Xk+Xhio+iLjgpSRoIj7M+IQyIiKXrAkX5AU2LNRaq/05zNj5ZuUdMVLluhSeW2rLXtD3Edl5
Vhd3uU1DR9vhRfrACaz4scEKIJvGuse5FCPZccOSvMxj/h2MS2WYhwoL0z5z1dsPxNEqm07n0ez4
GRLng1IGAVL3rFoNsQGDcuYz/Pug+WNEJyTmogmTKSPH4x9F/zzFEXwH3tqQoQKEWohDPJPvGTf5
GPUOALq20tQzgX2Gj83QVzJX7Q8cngegWHEsOe7ScUv81DKhY851te84lsP+0XXTPYmVD0YSj7u0
y9V12uTZSg/CFk50oXmVEAH1bfAjSnWiq0X3vV7KFkrLRKuPQTT0cORaSr6ryVZdMZ94wwseM9qh
pgHEKRVx1PDKrOYwhvZdsFgtkarYFdo3StU8DFVagerJgzHpzlhIf8MP+DsTiYXorYmwOL0+NAmX
VdjEqSdnYXSAl8kerU2HXtzTh+9WjLW9Lqo1JFXWkI7WOZnsl6nSqIorF4/ljLK22/cG9zF1FcJ5
xAx6NqETalV7nYZGyEiNuxKjouZQTd/Srkq+kYPjuZ3MXZ0JOCJkBt9hcpS7bDw3TojRgG3dp6aG
28CA0QJm0OsyxqdBiYc73SQYLoH+Iog76Jyi3Tmuu69mofl2AwfctKF8p/HwPesiDaN99SEaU/1W
YpoYKeBJiVUtHDz9tpWfHDE7HwDhL1B3Oqw5cFYiDn7onHbsd3lz6wTyskeJIFSNGzyX3U2Ti+R/
1J3XctzMmmWfCGcSHrgtg/LFojc3CFEm4RJAwgNP36vU0x19TkdMx0TMzdww/l8SJbKIyvzM3msz
EZp25mijtqLcVYaTHEwUFkSPqK0LFXiDJl5uMkMgy+gHfyuTKQod0lmbUnxpJ2X314tmnQl3XruN
QyFvkDg/K35tIMZwO8VUbgW5b0SwgKA2Iu1xxuEOuEyhjxgKQf3Za5iV6ThGCA5/Hl6ctHfWhCy2
G3NuzsD6n/aK/7rK4NHmLcVo+c4uuJcd/3y/tJ4HNh6vbhSwFV0DlZWRfORJZoxXUFo71cZ3aYf+
z+/o4L/10o7JpoICxyaeEmLFv9xqZAvMHpstYGwWaC4CGd7ykO/bCpNTnE4bUUPMK3wkHSrNm6hs
WjJ9HG4b7JMFFPNtdtfqG8F0UdNig1VHLVS1KK6N0HicF52cJPiOVdVUIB9d826n3jUVw7QMwPiq
J2MRtzOG6ZFcDwR5aK+Xvooqs2giWU4pVxFW0gR1Dhas8qe514eZAivKBC0x6WM9lCOOTbuabmiS
iCCYXOKg7gyRJPMvoYlT7++JvQsEEOBcNT+mmUxn03Kex8H+qG3rT6Og+ProFNNfjEx7VJvu2Z36
YEcKMS2B5+9IzSA0UKZQQZmUb0sd3LDH8WAz3NnGXn6A8bUeyWxCMV1gtq3Jh1uM8iZCIueToaeX
ZfC/G81qP+SlInaGM5O8dUI+hLppl7FZakzqf6hXTIvn5Z+GFnStLKicABUKR/W/DlzZmavGWECj
OQSQhXNDqcIGk6BTiifC2F5aufxetHdY5kVFAGIQWrbm0cnH/+ELsf7a+P/5K7GFyzNtMjhEwRX+
S20f4MnRloSi1qOm3aYzGUFFWNbbMc+DVbyQ2ZozvVgbd11eFnirug94Izrptkc6A5D1lJEuGDX3
pNT7BbQxqTgrxc/RH8tsfWndKV5PDCcZJvOTJzLgXQycPqJyAM/F9TP5X8Wm1ooffO1cWtX/8EqZ
RcwsOJKadpUFPnFDnntY3Jj0G8GnNWPkSV4Xt6zIr+Wf0g5XuuW159TiYCX9L+pDdcjup2jmdSy5
LGx2sXoKu4zc1ExHCZcbbwwEiYFomRQHF3IC7O3UHAQNRJD8tJjMUHipZ2eu3vqSwtnC3bI1cCOv
R7v/6BEmnvJHVjXQuvpJUTw0L+1dKwg62CJ26sVvOjqMoV7XOTX10ifWKoGrQxnFRlKNHksYu3o2
FKFUPlh25Q+niSD0td8Yz+7IYBXqODp4x2RlhsG9hhO04CkbSrbMwy9FvB4MhEKcyvweTRdjt0fR
id1IUdLxxmSCjeh93QY44tKVtQ0n61CYMlg1KTZMZuBrEhImMqEQo4BZzviTuCgXp9zkA/eCJj5w
w7yMCsloMpMqRgKuDxwLHENab/w5ket+uRHfM0fS0I9pmhuRsJs9SBYfGQpVV6+I4vQJWyYMctnU
TQArhG0UVNkSfTax7WWGSLcAqu3nJzWrEbi2BzGgsT8G9ezn3N2tmSFH5i1OXWVzy7TtfiZXeTvE
9i8i5hgbpOwRUtBdq+B72BY1UzDtuUhiu2nZoA4Jo/jO7JH1cPTS7tA18pH+5YHjfJUKLwH/iQvY
i5uNmbSPjfa7jSmVt45BkqC8/+46MCY9xuDWs5eNMRpkhgtxtu4TC+kvp0SZxLyj7VoPk43OwTzy
w0bKfH/l/x435GBTvzedXg+EB21IhmjXemj/kODLjypRxK+UlsM8JOWtNzoM7MluQPxdIBGdicad
i5uUstlaafgHRtCb8OpLJ7ltCPBdNpbfkZrN4yS0NUfZjN9LF8aGgpwjHFtD70GmDj0yFePcv+PE
xMPfYVgd0s/wYlM30wPNcvS2acIX9Pf2+n9NPrykPxsI53+6/w/Qh7Tw987yf/0HRvC/gQ8ffqVt
8uO/Mg7/96f8O+Ew8P/h8IBQU9GqCtP1uBb+nXAYmP9gfoQu8H4ZBHed4H8SDi3rHy6/iHmaVYR5
/6z/JBya/j8C0zKhWYUc30xCwv87wiF//p+uJccL7ksk+z4tZIPr/b22/susIh08HThVt0SVLzCP
E0ZEGBbutFZZr0blvy9dc5ZNe2ma5eCgbRZO2R18Fe+mtP29BFCNDMxQjuAtHqdlNApirVWKIqWs
nePsd/2hy61N246X4kOAtHZ7yg6YdKe6S1soHhnDZGO4JJq8PSpzf4csY0+uI8iSQp6NPoaK5JZP
JqItVBcBcow4O3VVeWm1fOXuYAg+xc+2p9OVV3vHVKQr4n9xPEzLZy/vJtRyiDT9IKI03jzuZMQ3
nEQ/5yJkfJnrnE8xfpvOn7iW9BLPguV1lMo+PfkKO9uYHeYpMVngpcZ+tJ2bWsziYWn2iC2sZzah
G8kpR0ZDe5Cmj0tPYwheZm1RibUPBF7GaITf2FhwV0YpyROPcRB+k32hA+OVkB0FIIzOtSXWZV10
zQriBR1KxgudecZa5HawVSiQNn324U9VFMcxE+iKoSMOAhTgOk+4kcWbmY+vZGStSt28d16JO3v8
5Rbm5Z6rWjrudYD/sg8065ne7awdUzIiV5TPfqb1xg/yWLfNPOyC3hp/Eor3IIQzRHjT633oYKiT
xTBdtfAeGocQL4J+qdFyV6wXD2dlmw1PWMR+m96YHSlKSbilErwRxiSiMAm8c9qiS2mVfqoxEV5Q
6hztJMsvRKXf9YdBsLYX790cjA+zMIZ947rMoir6c2KQNNaw8hhPCxTr2HfWOsdD0grzqwrL7GXG
i4bMQ0aF2YtbpYmQF47T4jCaHtKYaWkzkF/U5U6A4gt4iDXLl4EM9ccFGouOLWYps5MepUPfnBnZ
tbEdfVe0QtAol3K7TFV1bnQb733SBaB3QQfqGDPZ4V3Eqbtgz2DNewThEU8/auZv91m/uU26QR+W
oBpIZKsMmtdvvO3DNuids03YVMQm42bqctM7brOJm4XZXAwxCxXvxKtkn2rpfVihOjW23JW2890T
huSD5UjQsyF9IjLUsQjv9LEPjs8NrURE/UFJ4T3Pvi53rSadksxcIt1wZa3vTDa2tL6/NU1aKeIU
XBYUkvpBu/sF5yVWyjzczB5JnX5bRdZA8WTOxEubFrQp2wi/jNb9Eoq/1dDksbdNsu81mPSuLg4m
SY4xiT2SmpnUNJyTTXB0BVTA2v8mH2TXzvaXlvYXoDIQIBu3t/u15/fX3OYJKNmeIRL9TbzTJ0SW
Y1j60M8EL0Zfx48kxMeUdkWWkT2Y/RpV9itgPnCre4dgtLCn82ybBzGL7ABhbSR/qVuHi+qOiB3K
U0twZdRUT73Rig3Z8nx92harANrl3Vgrf8r4OY6rN7NQxkEtC7kbqowIKgPClROLWXo1RLyKTaBK
q6emaX6FwwsZg95q8UOyuU1sm3JJPdJJya4tpPPk9GOD79FqTlCTaL9lNZ9Hd9xlFcUyMT8Z/oQ0
3Kei/iV179wMpgibTMBrIEYgOA91FTKs5r9yC1R5aBrjVk/t0Y2ncNcrxoep+i2b/qWSfbSUzXNp
SLA7wtrxPLxP+ctQTAsjSFS6Tn5NSfw6AQWkDhyTBXKH7Zz7ewgqY3S2WkEd0GOH33GRt9dlUD8m
R3eRIJ0vIh+MwwmICDYOyByCSuq4eMunh5jv0qcj0pt5OpgxnNHZt5OrH1NLjMrPj4qvmDha+dX5
+ZkM0WRttp1xteZ+Qjt3h3rMZcepCnbLdpsbTSKUjoqQIHlHDRgsiq8i/iD1vTr2mM9q5N/nIR3E
qS/MnW7d4lTP4rPu+vy1DcaN9yilNr9jCuY7sXa6YT6vT2PH6t4yg2kv5vqbC1TteycAsZAP8ZaL
9rtt3YVqUDP5Z81/mALO66nhu0nJOEKQ5Ian0DBvVj0N57HzXvLGNNmNpvrUjbhM60qwgjDEjrPl
5IvsJFzX22kfQXQuep4yJyC/kdDJiFgXvpjgaod45QsQsZiN5S+/J/eZZLNhqxkDcHk48S5V9Xse
2D9bO3P3HZJqpxG/1OI5u5L8ipVvl+AjBBKgzp2JHDRPLCnLjwE94jGZZ1Bpbn9EfHKSvJRufPTp
pAsUh5x3NqgvW1/VMU3G8soomwgEMkd1FQYbeCXeW0t72bT2TxwJ03VY7Oe2lSW+44ErXWX7Lix1
hIPPuIpB74fWTh98QnuItS58itkeTE0a15Hwc8UAieMm6IJum5U8Jn8/tBbmxGlqgz1EHAYKtfvD
g6a9ajyHg2NJl4MiEWVVEzkVZWMz7WRRHoQhMXoaFk1faLzBm6Du6OItEbw1MWHp8EoEox2Ni57I
IeN/CX6fdp3fESDbD2Q2d7Nzahb/Hc1/cZE6njYxtA5E88Rui+PSQP+R7jSeUvKyVsSMLtuFnwL0
WetT5ZQCGPXO/kKjkiw/PGevxfdARNF26tt6o0OaumEQyy4sCKoXJpolGqWVW+TfdYw+2A4lN6Wr
DnmQo8HNs8dcxI95BHHrI0O5VFtTwoyx3EzSIJNw2dxtxYuPMC7Fyz5wHG704N8WkW6AbQ2E+szT
htPDwDVJw9fJrFsnrUfK4njhdYIii0djUyXJW6rkaVT5a8YWp9u3XfwAWcfh2OvDbSvSJwL9SlvQ
IbQn1xDFluXDrymcPFr1+eQRwLfWdfMcmEkWmR9N0Z47N35dGJITFDVv6enHYyjH6WgT1r2NbahM
jbVkZ+zNccRJfC3utC/DYgXhCsPZw5vbpR6GrCY3b6ZgATff34zScnh+5XSwkAY8WkYeAOZz7C0T
gJGaqOaMvZqJZpESDxW2nJZlDgb/szZncx32Ot3QVSFYivN+71JeRIGtIa+QN45W0N+17eLinJDF
FUloNPXLn3wu8sMAsZCyiWlHRcu8zW0e+6VZwouvhjdvSJPVvbR16LcOQVifmyB7XBz4O/xTIXiC
57CrYvw4jbu2eluvq+aecJyW0yllNnsLR6INkzu9ELAKCeB9a5zyPCGLe/gsgtaOqjGFkJzn8Wqx
CYJ38LycyIPejIkwfpb9fULQOacqCcpoJowyRQ2qCygnaRD351Dj3IC3eyS0rNrW8Wxu83ARW1OF
89ZKpvJoht7N5tf4KaqD8DoK8KwUj0xjAiLpoDUbSe9/SbW87klHdatvq+8+W48i33dVu13qz6F2
5x9fuL8unWXWn22ccohmjfFi2GO+HSb+5kQ+joUhNwXF87sIAWHovjYuJhpXlhw4gaYx/k24HBjH
xXpzO3dlCBcXi57BlVTx9JnQJpudqB+xa16xyPSXTrTkh+d1tZqMzDiPTfJEHOM3J+Sb4dr5Q9LG
FmqUjDBl4T/yrFqrKi3qX7ZRrMjrrL6lB3onC2PmIC1XTjPa11nZaq3KzCBrvSeLbAhe+yzs9xWx
5DtOXLEnPtjYjuGz1XXjW0vI2tUi8XXlk0vy7qRuums7SO19IG6dUN1r4CdlJB2Yv02Av7NM2oZN
t80gvmTsmrMCekm6xTrXHmlJYD/tF753wrSlfyqH5Cya0n5d5tK+3f/PHDzrlSm4fdPzvE+6Y14E
4xkHz1cw2eIxg/lHWE9tbtRozilPuYdAEQhP9Pe3w7hYTm6FxtcnR7V1qpiBxxw8kCsZPMylkZ5Y
ujxkrXoLDcc8TDP2VNcBm8JSyGH21eurU4XdPmirbzHnmiw/PrjmamEX+NBnHU3V1ETsjKtbd//g
UYbfZMBw2anQXTbFcTEn+yms7PIiu7Oe1EODbXpmo8kGKoN2M1ZcRSC7tnZs1lHagvHC61oeksDs
9gxtsITT6UU9iZyg/gCfQIiZGrK/a6skNJ1BFl0oV55j9OjuV90LqU1WNE9QJFK+7AevwlM0U+RM
VTf8Qqw0FjWw/xwZT2USm+ZM3sWvA/MGCgMYuHhrYtI6IRoSC3J1ddP/rvz2WKUjM5mueve6EPhL
6335I2sg6/6zSobx2x0t8tBXbWjqR8bHKIuc42Bwecf3ZV5f4a/NCxyMHmr7QvqRO0Hlsj0QTY6T
PuDk5IhvyvI16PLXhhCMSBVGtkWuXPxgy5Qli33Mh3FhBDM4x7BOHnqYSUcHDGMmDwaU3I3vZ/4u
ZGgDPs36Vj3eBcSaOVydMFhPds/yd/GPuNkeGbRqdvfr1kmCdTeHLPpMKTZ4+NG35iPODy9njAz6
IzyM9YQC3/P8TZc8calAf+6Zwk4a7AwmvnM6VkyglsDfqxlsXulbe6DqxUNn6/TcjHTgXs02rFCf
iYg/DX4ETw0B9OfWgkso5kF8ldBL0GX5T55uyjNo6XBtBHcwr6xfVRqrZ5nE4Uk0Xrr5++cDdkMF
OXu/7q1SXYYAI6T1Yc+Ko3xXFV5463PMVTNxLgaa74tNmQJ4KtubSNKwdDgRqvl8s8At3IztW+yP
lBtMR5Xl8PVPhR/xHK8cHP8vqSl3suYWsXDp7gslM0qKjoBr7fBy+W0Zdb29PBWEQl6zUJ/bfDdJ
/15wqutQU+Q6fpBtkyKfP9JC9MDxWn31/MR+qpdlP19S1dfAUxcIt4w/IjsmjvsvqaRr6gKAJRu/
MPcZqYbL9FKnqfOI8Nhji5zp3nxHeEwMVSqZBoc0HNzCj7BL1RpZ8/jIKpzgaUFYmxIyg7wQqxNg
Umc3hAnviWVKt4PJAN/OhmUzlMghNL7fnY9P+9VS8xsLvfw5nsV1StQCPG4hlL4f5jXCE5sZik4Q
K5g0/Ci8D6qzt3OvQeMA6TyovCuecevThy0C2AfFxqpDF7mby8C4IIAyLjbaaicYfbg2ErWBHeOW
YNwFUsch7bzWzCh7AAWR2/OCmFS/qS3D514kH7zHmyT/SLmsnsy2sDapYmHu0nty8iY71g8Sn0hh
7dQ0fQ5SfPqJqzZsMl96VKHnunNfuSHSnWqsC0H0AYJl1e8YUOUXlQSPDSHNxyyTp5hRzCG2h5sy
mztpiDlz5KQS+VAzOcesI16eRLTqGbdo+Vw49cntr2W86D+sg5VKG5qxoqD+A2nFt4w0MBsTYuBM
qLih+zt3y32mfVzcLkkgZfFiGdbPpls+55H1zpQPnw9FbP1gmrQzAYHg0iOhQZO8MPgT5gia2cwO
P4cKnYKHLH7Nl/+nCRq5TruHopM/Rk91UDeXKTIcySKPJhQUgzijjEveSDFe1UrtFqPTm9Sag6jt
H0lstXcic748I3Y2bXqN5yk/hm71q0EXGEEdQsxddhdixUH/dqV7yswh3cRdoredjQ17dvIvMuWt
7ewU5V5wPp/HXe424QNileQWG/VqybvqOFRzfRLyAeBr8QzxyqM4406ACFpyuuubsxj8+1Y7ved2
+TYz3djmtYFtIIBBCyqlOI+YOs5//zfs/D3prM0WXlcfxTj7b9ovDjXjpVMdzIc+45JOWVKcpjFp
Nk4ykQ1isVnva6G5L6uCtGwRuQB2gMeY7hYVZhItCthlrpFBdPlj05E5b/WJPDVurFY2rITeysJf
mDPYKodvuGj1D5FkEOM1vlByDgmT1tlznYGBzMR0btvwXCrXe6nBpjDIfB0s9dArZzkWjZ0eZ9YT
iJGKs9n0r4wJYCrLkdAEJ+FdVg3qjjGVkc5lgrqVxWg2FXfWEymvqWHHj2jpVeS4zFbqSpF52bNA
HxrHe5j9xVrVOjmG8ehQLgewAT3jYIvJuvz9pdQvqodY8PcMe6JLh6ttFwg0dXn0K9GcusAmJZON
lYEH5oLs1H6e67OXWZcxsNxvd0i/zM5s9o7MJximzY4BXvgBUGfa9pgmRl2kdPF1snWKkMc7nbde
PTLoQlqACkavLCv/iUmDfOyX+8258Rt1JEwTTkWdfrhJcuy4iwYZ/tJWzU6YEIpLbFgZcXifJnTT
dd91MDzDLTZ30r1lX1GwMNTzk1+tnOkOixx5QmGoixWMUSswiyC7Wzu+wl/HHq1vNLFWcfWxvOE0
YtaM3HldmUzI8s4ryCXUKH3b9keVDtCxHCAZd7W+qZg8o7FaG7Z9kEVnrIoBLYUprT+emT3ljLV3
XlcWTIHoRvzwOUnd+qvJ7W5tlmZET748xkr6W11WxAiaX1PnTacWcRkAvq+qdMtrnaEDh8nG5Csm
Eq/OLbkZrLk8lihf3NkcXxGVxLsq8Md1kZWRPXsXxwVD1zJbNBgi/EHBsoXMxIjIsTtizmfegKN+
bxLX23rxJZUT8XbiJJIpPab0MWsyZNVWWuX8sOhgOo2i+9HR290nIvanTSC3g4jAKA08U7o4B8GH
a3bYBSqwejmo5FdruRPkej1FM1jshzh7U9DRU/XdTsmZHPmW8hkgdrpYe3CaoHST9IiMAbG/ZTxK
nx16ooyvNiVnZAD7u+qIdSmxlW/4K+81ynJzVPEzloTvppLolyX/I+criuadn90rJEXwnMPqe27q
cIX0t1/Flr2fOnNd1PamGayvdiTBuTK52Dufs2dB3Fy2RxzicitiK0LZECJcsYEy02nvBy939gLQ
Fov/oAVWGZAwUMXmaZYKGBZP4tQZH641YsTjWd8BvvrUpYiZvA7GbdCIM+t5OQ4TjDl3bo0HGM2Q
2NqeIzkuQIUiiNlib3U37sCTP8pWr7ukHtf4hxzOYD0+edKMqYQWvW4am5dtkv0mNwcR5ZOj2BBg
MLHpc0SVZ7c5SX+ktffuK3ugjvN9VDd+8RriSOvnUv40sTgm6KeY+yMN7ofwtcvM5w7VUTnOy4H3
uXpIRxaxYRc8yBFCWinVcWpv52XtVF72btvp9DCGyY9i6F673k35XoosqhuzPOfpcsxig8qmLasX
BPKR1zf5xaBZ3lRd99llgYqKOsx2pqmSc+pmnxlTgacFEeLWcyBOarL+1tijhsOMZ+A5MLrpoFmc
rGpoZBtGNGqHpvPUNn51c9qxeK01gkxzMA9V7vtoCFrSATByt+QmH1vfHDdGqNmLCBWep16eyPVW
e2ywr6XroflRPVnMAt9tHFrqKO69FcsZ/bdtOuIlRMZVDjd/V/Q5I6uclYgvwYMFDOMZh+3U3QhR
jJRz3qgO2DBJ96IVn6r0CCgLJCIqftz9XiksaLkTvPJBXP5+sOe9Ac39MQwX45ijacvK+ICJZKyt
5FJQRkIMDp/nlisSGOB/fJAW35SGiuXFBTRmwtMvPVklsf2Tnie5GkXig/eBN1k2bn0mdjjqyA0W
6HgYqXM/Z1zccPTVO98V+EqoU94E26pu5hdWaXQogb9uhpnWzJsfk6qZLn6+jHiZWwI37yWcHxbJ
tuN5PqSEhDPbJ3dhyQvCmM1GH5O6RxbXM/WofZOmoGHqCuuT95d022eV3+NiXZ/fdYS/9Xz7VrAl
I9iV9sVj2cLJtIUx/95DfLxN05TcAE6CFXTNY5N1l2QcxIuRORlGXrD8aFvXxd2C97cAyFrX2eSh
9QPfdX7Qiq9mguvBGmMpNzPRQDtJv3UxhmFHYQkORLmfeopXZKAf3TS9qJRNf5ILSqmyoXK3MWzw
dpLUoc24Nv9MTgVrrqN3LBYWe1VLm93Tk22GhKlA2A0IhNK6P0jgy7eiYZAltP/D8hNcDL7yzmTz
kOE6lVDw0IGtKzEW701MHTdPpnMza+Ort8osAlnFE6V91EtjRbvpBrdExpfElCMVh+wehGx8Aksq
FjqFOZ8JA0dgMSMu69R4GTIJrTjvT/nSHztnbK7NmMiVTLPpUleImjN6J0atbJe4ta+y9Ri8zN6w
bbPPOIc8HghiCwonOxAnbK57PWAoSllV4aPD+zLUR96Azeku7EdTI4p9GmJ2YmgC+nyaN5ae9otp
mKtADv1LWI7+hivSeyOp5XiHyH9XCdR9QeEaNY1F1l273EFLbXYUNvGzFWX0oe9BgOBLPKXgqM/z
bLwzDyl2jGk+TThadw92usFlylZC5HekV1scRgdNu5xZgywWCDQfL/gqwxixtqSuN1ZnHSAxDgc/
TQsIm3A5LYdbKChrAxNOf1VNy70RlsO2kkG9teg7WtJXzv447ELJmhot7JXs7eUYJDvHSrpzsPQX
3p5JBAjDRzw6ZR+dqXYoZ/dGrII9orKPqQDrVJgV2hvjKwiHN+aA3qqjKkOq+qZ1+EUiPfwm+6W5
t0qmSb6ap1vzcocMyf6t9rJvx7NPJOuWD+6kjYj5/wUi2wht1Cn3HRRaKhDIe3ZGuWMP88gPYHTP
anIOoc/qIc3ZGeZh9lBbQfWAhgvcWdxfK1rNCuXrewIzdgVWj/cj8Pt1a03fnmnWT4jQ6idcO2Df
HOsImYKkhHLyTnb7RzrpfTNYjTeNGHVNCfkQl8NwHz5o9hay2A0OZECDrELSph8aXoOL7gUjOEA3
63g8zXk3noIFsDmWuRFXTiZvWc6b2MGXsFaDTFZ6SfRD0FkOklxTRUaY5ajNVR6FMQon2DLNSzYh
pNdBADq9wluVcxEug0eziuOMc4PBI60QJoW0o/9OH1Mjy55061BrtnP5XvYUOfiPPysN2KSPSVjx
gC54zEljwlN98AONL9gtJGvpe3Jn26jH/fxFKC63Wb0E0jsHIVJxz/9oHBuGm1ZPVUwAWTcmFAmY
y2KWvaPOPjTPz8qlgiT+tdvGsbq0SclUSGsOnP7CFKJEj2W+WimrZnlPzliCqwnjnmm4s8K4v8mx
eBxMNPte23ibYSg8VsXDsMUZSesbMnnrgizZxW4qz7dFpunNL5IPNbYM3ZmJ+aZxl1wx++AdBG5V
UxP1loPvCCcvaV0/c2OwjrptVn7AAiFX03n0+zdF5hxpDt0f6pizzhAcgb6mdqqjjqVBrMARG6ps
toTM/apD1KJe9QPxXHFVHDJOgbIqRnm5zm1gHeSstqe6pWQhinGaVP5mS/sSi2k3FuWrKOcrmsdb
mBIMhOWzIUCNlZMNn7m230JlJgCkeyBWBSVEks2fBe47q0KZ6VnxZz047MRa/zU1wnHdVfZZSps4
obg8qZr9tZl8WGQxKOgRPJOMX+58oTkFGenO8yZgsr6p7fq3MFCeAfIx4PqYV5Cc0LaokhLdg9ls
X/jt10pN5tHQLGtQOE5vie3C+y89/WTnpFipifavvJto6Bn0o9nHmyzIaEeq6dfM3XcJk6G99FnB
Fm7OzkbXiI+2IhGmoY6OB0duxtAqt/59/pPooN15gwPUsJ2XdRryLtaN6B94ONozspmLAxf5ZUnF
lbHucZls9yaH+NljG7IN2A+vC6X7vcYqtK0G1M1mp2IyHNtiQxNYbL3MVI+Ih/eEN32GrChusx+M
R8dqvzqve21GkMvCMZ6lPXOjIkeIFuKjVqHTtcfBtsunyfOe6jEmRWpJki2H8nNRaQhs2SAZqAja
El/caM64lPqZdWbLismEKNkkXXBD1F4fZuaLRIxbFBsy4zPz6oU5ptiW9W9Ms92WJAe7hzhpLkxP
TPuDZdVn2k4ADQ20lz/CmHnQ5L7lMrvQ+0blXD21Rf+YCra9vvMNRh5clscVhS42sYFaukTWZ2KU
R3ji/jnxBpbBvN62d55qJR8GIyiPmW3fUO4b11Q00wbJertuQ7mxYaqfmnKBgJeIbxg/y8ls6nyN
/B3thdDnLq5MxotdvutdllVtxiHU8M8QujBrzkNMVV5xF/7bM4k8iQo2k+HiharRD2byg6Rjk4nM
kJ9yCN2UTc2HkAaq/B4nYxISc2puGTcyOE77YyIT1Kw90Md2ZvbmhcaDkQ3PTY3Gx5zZyJO9irhb
E9bnD/mPouFeLxC2QOJ0L6yjIvDqXLmxlE92VxBm5eXcIUzUB/IVux49h98wi5llcWGo5FmGeqZO
qoX6XixpR0aqby3zEoI9MlqCmmFQ158CmjwzXRBkVE++A29knq0Lc8ERh/tg7AfSVyhP+OxS/A5m
EZ4cw7qZwJZPwdB2Uamc/WIJ+7SM5A6wWx3XOKCWs2VCAAlcM0Y7jh2tzOcoxEKy8ybBadiQeqlD
gzYv+Z3OZvmS2OIbtU+/xa7h7HPdJlEHyjIiEK19M8xRc3y53l5rnBsT2VJnl4w7yy0L2tEy2DqD
NRwch+y8Vsf5iXCzG41ODOKdMnckMDrqcUAbzAhflvLD6cTK0rFzdb0KY8/9gw6JJ/WXYu3JbNgp
GxkrGeVIupba33XCm/ZTI8Z/Y+/MdiRH0iv9KoO+Z8G4kwP0XPi+x5Kx3xAZmZHcadxpxqfXx5RG
KlVDaOhGwABzE41GoSo83Olm/3LOd+4HQEpd6tgn0+hPNufcLmTqteGVni1txF94mR/5JYwBJkQU
gyOLR2r1W5rdJGOJOYvf1TJ0LzLffpmAbXQOsNlANeqni0Shd1JyNZV77KqAZXtjX7PIRnMRBhIC
dd6zxhvFDUXXg9eQjucZTbgJafKLpmixS3lPHXSOXRByFbG7X4FaU/wV/UGYw0uGEmPVRMOjW84X
Q7PdFl7wbMy6X7FGytYh5nTEMQB29XBkiwuxvs3lFgH+Z+pLNvF0G77V8D1S4nEyixfwvsfc638h
YgSlleEnbn4uoVJz7NPsg1FDcjUci6ovqbtVAABfQg/hwJeacwHQ5FeSJ1+lWjozlZ1qPzkO5Bfs
elMDDbdrLqE2fm0JqzvSv6wsZxFxDUWw6s2521RZL9Z1BWydPjM/d2q4ouOoz07h8odnjJPGsA3W
gjJxU822fQuGkze/MmTGM9bVYiXd/Ed9NVV+BYH807fKD9GKx15mP/iMTyT/BLvR6JxNGt9zKZBd
MI2o4t2+2dlwA1juofTBkFdF1sUQ0xadOyMcBxUEACKe9+QnRTcT8ApFiJe4yBwZW9ZYVPBqvWO4
fY7QC86+90Ml+hLNUU8ZjHvJSCsy3GomV5nvl8DemxMKYxKkxMZXJBN1Lp1oET8aopyOMZtJnmPW
yH5GSGRUzwfD12dblSBYFmXM0OVn7ljjNoUgqYLW2IfTyQj84a7NtoWOyt0YTo8IWtxraO29DLxV
OMNKnCFzXhpD3okUK3bNEOAQ5sNLxApd9X5CMBgfA0P76xJzmmVXExmVijVTrsBL1kBsSXGu+pUy
vT0BxQgb0slY69y+Y6d6iqriUkkqNUpe7iUx7chlP4et8T1Imr0nTd5mL7hMgOxtHtnZj0Dge3N2
sLKOSgbl4FPhTaugekuj8JvdCXWXQcI8E+xEeQ81AYtk8eFLxqtJOLz5cz2sea7edDKg6KOfXauO
7eaAX6Z1GTVga8VyRde7rwLL3hqgYUooio+R5b2rwc0uDp8+HfB4pkI+SW86pDaRBjNUMz9p+Khd
HLlslqaAhmoZmHWHMKQ6U2zSDCJ+Ng6f0jz0B26wbRLw+w0nKiCFEX0R0FO4QXjhZd/iSv4KUb65
RECslUBrT8anRYBS+kP48FvL60Rw3TYNs60o8GdhH5ms6qVYtGI9km4WHuNeRQO/bPE+DoYvTy0g
l0NPQARzTglvgrDNB4S4/SrR8YPwrfFc2YQ/N2nqrdBzhjsUj6D5HRLDhmFUa98Z9FEnfCETAO61
XeS0saOFuB5Y6hBHzuPcfJ9dlGamJFYFSeZnPjxpFALHNKie0H3wQEffzdgEPDM02GID+ZEmrByo
UhAkn6rEvYeRUD3qMk82vVG1z4zvj1p2T1nuDZ9W416URR7HJEaTa2FJr++N6X6ymU+4oriaHsZk
KcSJEdFxcOBjNFV45JbLttFowbEP6XGDBAMQ+wF3RX9DNEaevhmYaPlUFNsuHM2FA8XA4qoIMute
TL/sOdqYbb/3c6cipRRjBSKG7xVWqnD0PswmnFdBCszNkBAlLTPfF569SyoLqn6BqNQxoW+R8M6K
OWC2nWbbUhlo5BqMvaGwnuUMtEI1THuGHPC1bWEeCZNiJ5IAVxfCuwGaSOXpLRF3+UJ1vxMbkSxZ
CmktLx1Dap5eZp+lfGIa920ckTE5MecS60sMNv5gbdUY/cTZZHeDtadW+GVMFHuCEXLgIMsbuS7X
0XnQ4ty3I2EsRl5vgjr9DtM/hMJVs8ZqUGUUJekYYxWCqogYfQR8rLJ6LpvFM1bsBQO8g5mgkGBr
28+Jwukzfsm6fZpDxNgmK+GRyimkbT3zsOhVFxwQwML+gG6Fp+4lBKEYq7CBzThtJhrKXJUSlY4i
nxGFBSl5mKHBdvDJ5fvUNV9LDgapo/f+FzCO91Zi0Qlc5LeJ9B5S4Hb0L7sqNT6sFLEqwI2l1272
Vk2D1ETB7wXus8a/vQp+lI6Y2N2LtcbDhSUlvY03o+eNjFlnFzjmoNfMETd19jK5+pS1hCr1TU4j
V7ksdHLIaulwNPrxWaQDcTdq+B6n4Uz/I/jGde8oB+3NBDkpsK9swsZ/YhM0FxvgnyxcDhHWWH5d
iH8C3B6uFv75n1T7DHqbks9pZg/bdVttJdamUH4AfAW9BUsWJ/HMzdiGbCaFsfcW2IE9ylfI/CcP
R9Q/sZSZi833P78cX+DDR34ceD7wz7+4Fq3UlDNxi2qPxauAvprfTZNst80MoT9mLL91mvyLxReX
hZl+OL1xrZsAulPnffmVEW6KquajU89eG/FIWuY/cZf/plX89fVhbTB/uy1wSi/u8z+9XbXrMkYv
OxgVFem/hAGJQ+1E1SHwnXE1tYBIEqZ9Kw+zbs/2Idd196b9TyuruWpG1XCjYzSc2gnJAE/k/6xr
5of63z9krdsU5eT/2X/J2/fyq/t/wFoDr9P2FtDHf22u2cv/5Kz593/jX701vvMHYzd3odeFiFb4
Svxfb41v/+GBiEHXYDnCgifwH94a08VAw/cnXDg5vs2u7z+8Nc4fAcoEUwgb8AkGyeC/4635x+8o
r0x4FuxscDGmLRbOy58eOosRZOUWE2lDdJG4oZ+ietoO4XBSHNuMy1iEO0Lu8tD43qF1WuL8nAqb
lj/Vb3960+7/9UH/X+Ci7mVa9d3f//YXLq+zvEfC46W4LqbmfzgtCsYquVdQgMwOmLglBHScyTOC
l/HPgLQATv56FLgw1gVWW9xJmJj+Sq8ZPCi1QKanLd9GIo78Ua9c2N57Ju8tXl0CroOitHdDZp2Q
Q9jHvnBO9LQjfU7xWukm2bOu/oqwadyUfDc51NaoLco7L2TVmiqGtDEjOZu6eCNUSgKZDg6m7hgg
pkgrSVqzTr9/1IV9SCJgDkZueufGQjDeR9NxqBxyywU5dOiJA5w2ibet2uGaBpjwLQYdec5ZH3U5
1WJY39xxgt+eaefIzXkGUNF8Yrv4Eu60MrDx3Zj8JnemHWXHHun+IavouWdGacTj1tsiRtQ0gL/e
ZdnwYaJpIaUIwVsGhY/Jdv9aBXNyT/XVv+j4aE0d8REi1buiyOQDR+18nCYSznI9yIfCTgKsDyuE
ZONZ6umhZoj4wI1nIUk0iq2vnBc6IxRdmfezDtLkOdSXEb8fdO9ygwXH3hAcm5yZm8dnVbIbQr15
4O21DxNQStasQ4WJNJXH2EujTU7YCiFiZoc5lTg3ZRmCyYfpP45LD+ejAAjt6oRV/RlgYnHpZPug
JdZrgWgdMn22dihkT79/KIsg6XH54bF4ZDknxR5sxuD7+Y3hNrzOhcfYZUlCeGeL8hKA3T4ey3iH
xYTOdDHGmpk5n8FLEYIMh27rW5kFyUQLsFRteoW1s0/MQG7MLmzvRlsf47gazsT6+vtmDvtHD2N8
H7h4Xdiq3+ckLhBpaH5jnkNPOkrifbVQRxGhG4D/R83SmeZlipLnnHXyPsOZzSPq6u0S2OR33vF3
DAh1RMrXDmVh80bbcCHB+8kPtI8PHRlUWBtPqqoO4G0fKL5+jVm6aZK22mYGVcpUPuSZHZ2AAZ5G
kRF9hC5tbBB3gGrP0VsxI4F2qlRxcWIsTxru1rwRzDuciBFOnNZvI1X6iOyHAFPrgb+eLX0EdH0J
m67OWg0txShQcyU+RsAaAWToyikvJuzKiO0yZeWL9MRnk8O8SXFfZCRGLtTqOpYvXd1uozrqjo3t
X/PJtnmQimNkNYyBPH7RkkcSjF+FqX6UFmSTMBfwbJh/AWdAegDwQ+xwLj0vxHsmoKQ8KVBCQSCP
VhJdkrK+hnL6pkb/Nlv5PVlWP9PIfC0IIv4dyt75ySe7Tpz7Rojvt9L7PLYeBgw5ONtuuhlpApBb
Gu335d36/Qv8JSLSDEtiCuvq4HoY54BhZE9uaT8E2v1RGeY1Rj5ctOpFgNj1R+NJgOV2gWBWGTuy
qbtvcixKmQmE2BHVZR55KFs/e50JD5cJJiLPgbBtefwO6v2JUNUO1XjyfZCMyauFbivX5Fb/sgh7
nniDf6NLJ3kZXAuCJe+ui54dAdtJkfQikiMslGuwxMkYo/9ULx5Asu10ziPggktnSH6ZuurVMF6X
oKfRfsayz5ahYCThR0/LER6G2Q/5kzaItKPw3j8lp0gwtusrZ9NL/ToE/nG5UqymJZe6H2+jpI2w
vHzLhOLNJX4ARj9CIWIIwvQCVOX4O64lQghQLrhPZnwvzock/KqKo6eAWBwv4k1bLIQ2yzNVTWi+
QRqtDK3lQTmYI4wBWb3vmVg+XD1ylnlse1m24rYvWGTG2mUQ7Vn7WfbD/TDtSg7fm4825s7UYCoo
r65IimrEAucGDXXdfJmhe+fF9kPeHVWmkCIHL6MSu44wnCgT+yxEkM9gto5xArIE/mUSILm46IG/
L7GrhetuHdN4qCIU9XZ9z2TooSo9UiDqM4B89qNLMCz+IB5EgJVxRLaecFelZz7g2nZjzTCC+FgM
nqZfYaXgzeoH/rtzMd8QxJyWd8Qe4nsVjx+VB1HYsEpYT9WaVvnzN2W9Q6vV+R5t5Ji/93F54aWf
BFZ8sxlOoh5eowprGojfJai+w1YCdGkJ1sVAv6nH9i3X36bYfPoNyI7strzYYI1T77PohmOJsRXG
3oeBf3VQzWdkOk/1AN0Dch0SKTO/BpV1P/roHnH8sfrgw1LLw8V3/JSI8qEVpBMsiXYVyM5x2VPV
AxGqyEZy/DZ9yz8ZK/ny/6vdqgfL8qTrr7//7fvPcplCdH2b/uj/7Aq3Qwvr939d6q7S5Hv7j//C
v7nIgz9sYVPlAjhxGRLZ1JL/5iK3/4B/Bv0H74Jru7+t4pVs++Tvf7P8P1xLUCcEcJ4ojyy6tk4O
v/8RlTN+dKBpJAfYvin+ey5ykOp/qfr4PZAnFyCrC4xYuPypf651Gy6IrgpLGxr5AxviaRdwiGyy
GHzWDNPObeRwKWrjaBqBscYL2DFXYMOFpmmF0uDeAnF3EoyhRk8b6za1q83MAbPOTaLEHKuUN6Ts
4J+CCTMLu5iTbL322LBzySatzmVTq7NVjqizY/NaPMPut5GT1k3crMY6OUibGG2gi8W5KJydUYvh
KCd9ZyoGD8rS80335gE+x1ctpPtcl9ZPC/5LHwfzo/DmryKgggSNQ7pHneIhS9WxGMJDFSb8UPoz
d+P0QB7yqptIbE4nwn6lUhv28vldGNUHDwqK1+fiNpDph3audO9tqgcnal5Da3CvNbGos8h2MtBY
2gJ6+ljvxbxkwETnKmzrQxlZ5TpoiV1z2IE3UfxA+qKZsBzCuy93hLaZ23hCi+rkBSkuht7hiSvA
ftrBgfriGmqd7v0ptQ4idjctRXglOnM7dxH62W5qzqFfXAqVXgKdwrZtRHr0sM9RBaSKS7nP9nNW
MZfEu7G1psplkj/HDOSYNBZmwFyUAeFGoQlfFXhCL7Vf47S3ONRNjsezlYovBiL1PggUyTcIQC6q
gtNIvli7Hanb94aBtr2uY3dfdmmzCeOMWncYl9vchHpX7fM+sS9uFKIZicS9o4V57zrWjzKlKyC3
8wAeEns+PvG9tJAt6aGHHKrtlbTt5sQKbERoPXlXjAx6XelFQ9DqpZ6r3/I0HVBeGt+UzJo9JhIw
XUUH6hZw3M62neygKliM/gxMsFM6vxmy+ElCuj658cwPt/ul3UyzaGeaHHW7BFgY66kRfpUvsZAi
uyXQesb3a+l9UUb+KgisHWuW8hAJEJRJZ2PKxXJcGnO4Tqs8OfYSjaHHLtTLFa8BChN4QTmdVTqC
QBDero4GtYG4P68XcRQmgsQ6hkEMi9gJys1AY0v9GN15bemuzcDleyRntAHEVwatiqkT/AaQSWGu
RDg528YO65WObTaUFpRay48vkEzwmkxARWLLx2luAG+DX1RtWL0PuyZLUSPVnXkkYfiazWq+FXkb
HEgO4xovoE9G0bWKQbhWU4b7vCzmC83WHXF63mkZUZdCOhf2Dp+x9rvdmPhgib2svJrFuUzwn3dz
jPIqihS9CWvhgfl216NVNCuv/alJeEh5jnp2J7/QrB2Guei+OxqnYMim/QwxrrmlyvtZIbXcJ5Eu
H5Uz0Wt9phnlieGFV6tcJMgmM3Q3YDSfFinGaIe1NmRvgxWo9zIXprHzMOaug7z8HndgOGVPIzJM
rDXt9CrTPmWZ47tHyIiPnndSrYNgSuru4tb+th27i4pdXGEQLTYBMhaUA5x7PLvK2YRlPR4cKqS8
RcNMjOXeNxqWSEY2cyx2pO4WA7z25OClpwY1KfahFlRXj+Qpi9xx1/ntFf2uRYirP5yq7gloT/xI
UPhS/uY4ZecYeEIWHkDw1Sw9OCYphK191uCJ6sqUBO60OlkhBKUwMKJviQtFzEmRv1aF0x6a17pQ
+lJ08kmgP9+PbvNQFRJshmPWK7wcUP6C8ppKYZ4amIjnMZoROaHQ6ZrCPSRSfc9YLT+NCAsrdYos
ORynqkacRoEymGlA8PzMwtAlp9pa4uR9U3JqdeEPV7v6WMii5DPgLUjyejyzUnMDiVM0QPtXvhCI
lT/1LtPtUW8YB7Qn2hzkRXn4lg8uPWNZfI4hCaMu6312A3a/JWKTz5KsBxAB2kOy3M7wwZFzsJS0
NnZ+6UIxPhkWz05tdiQzELT6MdviRaoUAoIdTmdHsJrMWjM8V775Iyu5U1ImsOzASSgZRvdI8we9
cIi+s52v70NksDFboc0g+ucBOeaBjpJk+yp3923DGmcMEpI8KlQ5ZvtDJ+VT1t7Fc0QYyNzQZCCQ
KkL3QI34YUD2OGjqXD1WGLTa28A+5oRiBv1YDSwR9rUEad5d3ZKeh2XDtQkaYhxm1oGdDwgQPmbQ
+JthFM7BUYnC9JNabDV8luAOgHRniuFscltvvcIjxLfxyMVafgxWlzL0n8FYC/ToftwUu06xOWj0
QvBbIGJkWIo7PSTRkSxSY9ELlhhmSq7fqV1xzYlTK2GbwyeVfFYjTX9l6s2sUBdJNqNuHYuDFQWv
TccSN0ry91K20bYiRXWCwl84olzFjdzjxLD38Ws+GN41zNQpMdgxKtr7dUvg6drrB71YB/N12OX5
rgUyiI483hLv9u4aZL5w/M9bxlbjJuFt2bWZerEGuFwAYYp1HaCX9ifeUoG+Ja8Pvo0Rb2o1+x1E
gDmt47n23QD/VemucD0dTFmlT2jjEjzAJqmJg3aI0i1mzSo/C2+R/Fk6vT5WEKQ3XRHYb8RSvERk
BsTlEJ0NRFx8hcS1RNtxjYr7ycy8Y55X8V060J4k5nz9/SOe1ENLeBiZmmNy0p0+SuUaa5ZS+ToV
4eG363MRmpOsk7UYytZ2gtOhRz4Hxmes7wkfJJpVtkdUmu/YBt6JzB5o0NGa/v6BTAdNnZceLFJ0
psxkiw27h9TKWw70kVsrPQOTfbNKsDR+UD9OVvnYOqgDW7ph1yIxQ+T5N5HuSLU9iwJSekTkkQMC
Fa9XW+waE2NFjUilDek3TK3WuGvf9GsYEvL+4vsCjZkzfasF25YQCTTSAJIFyabFmVN/BGwNyvgb
SzquR3ZZEfJXOnshOQPtF6XVtE15hZNoPwiEwfVHF99TWeIKtBYI2XT0RLAJyQbtjeJQJGqfeJ7k
QbWfbd0+M74i6cUB4j/m/rcRYCXM4KeuNnHky/i1ER1oOFhIvW1CsXS/1YP9DAt9yvMHffW1+2q1
TXrTRbNVJPl8co2jNOkc6HFG0O8QRrkkh3VveamxtE2Dfe8qkMOcgt2OicoEfMIxTsYAFYL1TvHc
DvW4T5p5WPdlsYAbmvMEs+smc05Ke1r+otz7jBpODIYfm1bbj1VSf6QKQa1hmxtSlJk5wbVZF7rZ
1KIiRjPbWT0bqDw7JZ0ZbMib2cQ9G8UeV8sDw/EzCJyL9rNPVZEaOKNKltJlqBRjCW0H65gtoYVC
G/d5BjogdKrrZGffM6QZc+WfQ7d8gVtwZW+6H22sQilfnMccggvtdw7HrYwPVUT8H/fqTLBOOvJU
lP3GyUfoOLW3kaUe1hynNxtFkZQZH3umzobgL8+opVWKTJiPzj4JMfUwLyt9Msz4ipNiuDjLDxuF
RWda4bPVfjHcKY4cJeegK/SlHtfoSNQDOi39UNsQYPGgEBHjpcxHsiVcSDS09Jn7BdjlOX4cBqu+
lJOo73//aMLio8jGewNOwK31kpyipdV7xx3NhzRp5LqekD6FnuEetfWOA9b6kQRZtW7NJrpj0Gxw
iq9HSyJMByx7zrx8nVkWFWFcB9klN21EHioo9sgrCEBQlYTTHGNPs8v0XGfjM99VdSdqK9obFkRB
NqlwofxJXyfTMACl8nF0Ipjvs8n2D0Q1EkW//F+yQMV9JYp6NwZ2feJAKVvfYNpgb5qI9yDmfAD2
ED+bGM3gzcTjhrh5tsrhB7lJ3br8rfqsieQyW1BLTTHvbLZ5wpir1ZTkV1X272J0xBbPxbrss6ep
IgTNbP15TcO6yTJ2eMTfQKfxk/ZKwuRuCnggPWsmGMpyH7Pe/WgnWOZ2CXdqLN7k3MWctNemqW7k
rx/LBEdNUeLW9yTWV4E/8pS3zqMswwy1HjesN5k9+od4CeJAimUbazAtklKY3x91Lr1Mh7DQgVKE
SvGk03bTo4kivtwvnwpdyjM6u6sY6jscnMHWSiE6TtZpjvmSJ8Nw73IyrFFVIoADLt3O2Ajscrqj
ZvkchgqZQzIQUZbINRa6Zgf/8h5hVLkJUJgRuQ3XLGz0Icii9ymmOlG2ptJCuDskVDQ6kfQHiYpX
kUGYUELJSY4xPDTD/WljKLriiYhRTXr7MAE/Qy1NQah+OTaa5w50mqyBY076RcMiZmF+cdvqY2wM
RZ/F8kix/yZulkNL36kRlgooJzsRw1oUnY0QT4MAqq4k2nX7tvxpuUc+7CvF3uJJnl/HNvrpYNst
aLB3yOBQiNqXhLJ1lRT6WU2tva2EsyRjAXoANAGnhNtuBlUBwYHnpRnfGj9eNwY9gE6DPX+XxFvh
GhtnDn6khN5xiUUNGU/VdCgF92tuk5tn9SgA05eyRdvIXeHmeJXGWP1q4cTsGju+k2TKrbK8v6Q1
WDdwqeDG2tLaF34P9d3vHroarUJo9J+9hNELn/HRoedGuwFHzGA0HzkdbhCeUWqVmVSZNVaP/bjk
qKW5VW9i48t1PMqF2WFmiRAO4HicXvu2yNexqHu8JySG+MqVhwgfCc/nCmIJJftoXyYL6GQ2RW8M
WbjRAWiybnx1TeiShR+fyYXcOjr5tKP4mCFxPKRufEYC4q4rnNsrt81PU+ReMIvIF1rNCXQVSiIx
JO4hskZv54w4r2Lg+57dP1k2I1ErZq4Q8g7y3+3eq4zxZax81LZT/5TGpnnwo2y49OEMTXJq15M3
SKgtoFNT1Z+05d/xtbnIyXiYxBDRyODE7itDb6rQQ2vhc3+I2BHHrOXWhCZ0SSvYLjPqxrgp19o7
EL3EuZWPcgffwIA6Zb+BWEnMsEWYG7xnuppOaKSMjWToyV2u+3UUO2qLTBQwaQLwZOzvU3L2Mmxn
m8am+gjtOuTb0zS8x8SQoHchbcVjApvAkVvpErV4EiNQmYbsKRa3dEgEkFr2piNzlKCFMZJOADhT
LdAXWTgSnO49RYS5jy1jWk/xIeVltvFtzKGFOnn7KNwmA54130HW4uZvMGzPrnPwqfLQ0yT1eSzK
Gzqw9fK/CbFx7w5XrhdsQXI6EP0q8ku8Um7jZ3/sT2FXInFrvtWuhe2l4YLSfpk+EUFI14jaOcJq
u0fSV2AnMDQ+HZIJg/jR/JTYBSenPuBnhPE22vkOrg954KX6VTTmlz1yQCaMNNbOkAWnKf4B5m84
ZoH4nghxQ5Ld7N2+EuuqkchNGGFbM91gAeZgZyqgagXKRQwz9j0xByA/ChDRI3lATV8ws1E5SYlW
s4uGIkHYWeC4rN3g4FmIygJvw5e52veD+tW57vjcKIyrdpof3Zh9VF1jeR9kdg/5qcf7wBwldjiI
ky6VZ8PBepcWYbwfU+9777T2mr3omoSLah+SBcRxEG8o+VfjpN5bkSfbuHZvg1ICvfS4MQTeZZcQ
Jz7lZEW8+pbtLWMYoiunrmERJAN8r/pR+QLvaDpCh7hg/Ldp0BgG0DxEmyEuKfj5LMAR2DCRqEUI
ytmacuQmgpaduv1zhRmNb1H8PhKKtsmcY5z5KJPSguiY8ltXIPYKRbYPae46u8MVhMFOJCPrQ7T5
ULF5WObsriRCDZc2Niu/i+mSMnJIkhhQcJvp+5lnKWEJUHrLRa/xzWmPiBoVfUwcJds4q+5k6gdg
4lprRaORUz9V227soh1l4wvyUH+fZN43OVH2tiK2aE/ux9FuDugqTR5y1Omhez+7fXJFyMi9Go9P
xauTvERFxIiQnjhvYr6CTGqPYTfvzJyDa4zbp3hRX8M9rDdmn3z4RbULHGVvVARicJTOT6eLPhLp
vmYKYYCM8cyFdRgci2DjmuM5s3lrW4I9QAMbcuVm33r4VnwrEf3P8oVm7stkl0hRT50BvungVdyL
pEb8BLFxcAxoGRGeNFPCg8MchIuYCyKGF3/IQ2ePmqs7EV6E/S9IGQIM5CnRM9kVIJIOng0WzOI8
QR9cYafDc15l7s5zy2Bveni+lM+WlEBvzLS9U1AyjheO0fKI8g7WPUpAD2/yprIZQFWWcbZz+G8m
3Q33UnEIscw+9j3ycxOL6kExo6OutpiO8SUfMCQiF0YEDb6g2Fq5zXP7OaHzmyEY7Hp0n5J2wgWf
JVPvqIyhO/XIqu1yXF4HKaD8pyA5e8YCNeBoK/pLWNu3NCKbzSS/Z2XM76ZtvUcEgOC/JDGqVPEt
iIKtiusHQ1rwJ90BcFxPeZWMx8RNxNo3ECz748GgJl3rjimbGK8uUPpd4VwnmecnB12DRXZ6Oaln
ZTjPUVE+ViW3dOyreBMOfY72bRWW8b5EbLxm0Omsuf+vcTAukiiEqlMBmWCu1W1IK8SI7bmMiuZs
h8X9PGagQON4q+3qOe0506YsoOM3usX80YfboAbEYXZTvScshlFdCIzbt5eZ7cBrD199qETbvOIc
HGd2Wqb/Ximx6Vs4GGlCi4AnDjFhQFaneWlpHN1u8vdWnyNoF7Al++axaXqMaWBOUN/b3ywrMkgm
N7Kzsqc34ph3tFd6OzI+7d3wOU4JFm1MEKsBk4PYnD7Ypdlrss9VG7x5YpxXlWV9c9v2gfDKB8OV
dxV0PUqCYXnvL21p3xuNi7Q3yg6Cb0E4IIf3xDPZG1ylOrrwOaKXjLuNJLEzz+Eu5t43TzLywPr0
OIbcrikwNi/uH10qdiohZnHp5HOPCJIQ/JpJJk5wHWLZHmyEMlxsgLnK6VXzD9fj5HZnrsIEMSHN
uiMf666cbiVxSdsyGU+mhXvJ8TlPcic1rt6ICKAwq+04CbTA0nEvvZEbWxwy8wq4w4bZgnVwk+E+
inDkj363AbSNJegauGukE9XaQB8OFyu4ZiIbTkEVMYQp9FpBaFnHGJY7v74wV4Je3WTEYRQnE+Pt
PgjRCte4MKckuyRhc3A64j0mgxpxCl6KNCs2bRTdBZ3XXySefCcuyUFjZYWpGP1f3qW7kuTMwWfI
EFtMAIe2VCtG3kinS3GD6rGZhurenIHVmRQiOD2he+XEMgtGs9ojdLNkZoqL64m90EhaaeiCdbDG
xVu6iuz0CMxLgDbmW1dkOOxSIjhK+9RO+bEnmlQxfVjpYvKOHZPsvBz5QjJOOglz5XkmAet+j7HP
6u+qFpdSydpp00DSXaPZDZhBCn+41gOKQtbdxpo/l1oTstueqcWK1d0hGKZ3Gc76PFFLh6KuHoKe
r1+HBLtJm92kwOSivgYTjIhiJnreN5wHY843Q89CQnURMm09jKAMWRZNBfVnkDkk+ynhLAIOvg+5
d2hRp26ykiAopJbYW5m/my0Ljs7bzgvyFqfHtpqJLhE+DkXTtbYtgYbQBZ18B5YAj273M6VxuwQt
0HpDH4POKgn+mEHMQuGnNMfZUrYEvekfPmejpm3Qg3FUCT4/0yuWzTYn5Aj6Ji1Kctgyep8liis1
wGhhEsiSDnTBayTyzwI5yi7PCSy0ahkT9jn/wh0L98xxpk3eAJLPAlAdRtzKq1blYw0T4wV5EYz/
QWwYmcib1aEFJ/293aaugDg4gZNsmYZ9y7B+oFDe1Qw4iXRW2Xr0yQlka3HXVpzPxBMSBZsjucKT
cU/dCgkCg6LdgygwX8e8xQ5YlQA2sRwFLnqjvg+pbKo7MiJ/GJJP2fBswmqzV2rJ1cijg1ZAJgdE
StjqKK657JioNWsgVuYmD2BJR0hO6aTxPDZPls+iM0Mze0gN443HKgzuRIWzAW/lFgJ2ezVf8jJi
Xk5lQhDeuqujaesOEkonfbCHOQcTHG441g7/wt6ZLbeNpV32VeoFkIF5uOkLggRnUtQs3SAkW8IM
HAwH09P/C67qysrsqo7K+z8iQ5G2bFkigYNv2Hvt2H6QsmBuPCZXIn1X7gSDtGaBSuFhoWSw3xFJ
rmU6BMCkUGCN5V6wilhpNZepCjZOk/GGiPuVEk9gGlvna1D1A+srxK88YFaMpL3E/QSF0+C91De9
Yn7iI/qAqn3T3e59MJgQSAZPeK2aRcp9mqc+vmjefa7Wxik3eRATHfFuuvoh0cT4xvhm3SytsCDm
8zGL74qiISg8MpoDaMx6h/U0Xgu2mvc2IOCk52did2Jdmmy2HkGebtxsfjKohnYiWl7GEfu35dXz
0aSNWOm9gp956pR7BXQf/uSNoJTbs4lx905bbfPSGM5TGY/nX//3i5Qgm+5dIUhq9/snIx1Puje0
aPiLzrmQT+wCHFKOvTl/2ZS9hzSpim0ooQqbYxfdmrjHU64P4FYH+Eul82pZXX/s6OICgpTtldam
6b6qaI5aV5X30dj29+TZ4GzBjtNEj0PidDCRN31q6QEWAJy7GOfUnduwDdO7/iWttEPUuLSCC97H
ywcVv8rsksODs4hNAu/vBCaqwsaA1Qd7TQTLd2/Eo8rsk8qDSK+dWbTF1jGH+OrqOwOn13Vs0wi7
eXfuCG+/Fo56EsPUnIzI+uzmgUAuVQbg8TZOiJKpn4cg9Ix4rbNQLmf0hR3bV+nkHPNav/Fy7gWm
5RsGNecKBkJZ4VC38HtYjcEBiQeZ6Ua5772UtJWhsAEkzHg+cuNS4RW/YTQ+C7Y9kMP0B7tgj8Wb
wBCDfRFvRffJTnCvlOD17Pw9xQa+tcYsX0mrUHxkeJu2iIkTZ7e+ySaKuCyX8GyzV4UtjQvogleG
aTRQnh9Y9UmlIEVwqjeWAvKix4a4ZKuD+gOrrIdduE+FekgV8nCEoeLh7QBNNvHWqtC5Zbqz16QU
q1JGw5bZQaJWzgVHXFemzzPZsyvLqGTQq/1NAaq7jsUSiiRKv+2OlkGCjugV8hvBwAnD2GqRic07
1S5ArZ9STQ5bYzD7HStVxBEiFmxZyvmukWhTo+Ji2oMFoHtKCaOTr6Q93ddZ327Zsp1hvqXQjnHh
TYIALi/vD+HHhNk3KEKEFlMHTaOOCCmtPOPRMWZxFP1eddOHaNDGDcctnCSpVXTXC7RhkAFpdY9d
0T9kVtdSNyI/LXv2mZHkpnR5zZVBsDXQs2xt5ugO59JkoyCV6hTNOKyRarKYSE7UqeF1dKCPG8yP
goJsYghiuOSrD+yl+X1J59k7yktfTOWun9XrWKjsre2JBtLBAU/4GJ1RfjGY1yG9Gmd/RmiYOcoz
23+atwUyOFXNus7BSBfl0XJqTjWGaWpCLl9qbQVt/8oGc7Um2sXHckL848i75ibyTotS8hij8gc6
QravTM8md/bbmBVVovPc1xU6jgQjKVFjyCp6Aq8yTkqG3XhuhxmVmKaloJBNGivGRiudqOWlzdeg
rTDd7VC11hn6CXW0N06m4QFfPrTNJLYZmFIiD3AFVQmbLmzYt46As8OctHvK/5Y5LO1tbrBO9qJ3
yNOpryc4a/S8Odvte2aE4jNyQkA5zaUeG4t4FfmKgADCXk+2j2e9gApjNWBkn51GGm1Os0/QT2YG
LXSJ89C/JRFTkM6brizBAuAkAjJBIalldNJGMTtEUXtogdIdFigPdK5uO2VAs+iUV1V4nkhdehj6
8NuZ7G3KVHrlGZkNfw8zbeJ8tnW3VEJqG5THiubLbkeQTnMtgzZm7qkn7KnaufRtBZyc2vTc/EkU
tB1lmBGfEcCBtor0gXB4kyoCjkWfzvdzWcybsCsC1QuB+aboeupshsudIHkrTNrBuuKXUyM5KZka
ZyOFgu5SWhclmQwcw0yELGYCIxuuzKzeVVN9k30L8TKsf3iVB/cXkoBudw8DpL811KEXRVjIN7Dz
8bJuFJxVvLTppsqQgxJ057uEuqxMyGoPiToAZ2BC7vNbzE6bdMkqj+Re1Z6x3SlUYvNPp8EmFNlg
dQvNurRN/gCKgkk9LO0pL6MNA/qVQjXtZ6Nxl6L4HRrnddZfNTP5tIclNkjEDADY26z0xrs4KesD
1gJIttsWlGp71gVPGLOvipUoC3aizQuOQnLqmIxd0eW/2jPbiSqJT2ls7EMPx9c4eV+Sdm6l4mCs
k/g5c95dx6VvK+33HuJtkCRk+ZlKwCk5b9iIwlCzN720tyRun0ZTP5Vdvq7nZptNwzkx4xf4bt6q
kXyThFu3a3hhnIlDZDJCCY9RN1trKLHvFXMa4smuLn6crmgQGJQEWcL5g/u2R0ykF/OFTD4m6Hz5
toWgEuKPUJsGrDeRgIIhKh3CLqvadctSFiAMGLRI2enYzFe9QsCOWz/b3pMtrBNBIZHUGWb1gEBI
CVkD13nM43hLNIHuG6pjM0RQ92XUHgvHesln95i3wO+qwi9ViY5eOSb1fF8N7nlZCCUmmi7FLpi1
OWINoPNNt7WXMEsAhGjQ6ROjXustshlHjd4TDQeat7U1ckgTc00A+bCiKzqOGRtmNmHpPG1Ate0n
SGkMr6LPBCJcqaBlVcb24o2nPLfhNKsMRXtXeUxVZGbVuAxXJnzH5ejtUxnuGpCxqSFZxI3nBB0J
m7eQesv40en3eVGcO02chBlTQF5dvn5sNFstJw7XscAyAmhAXHPR0QnFU7HPHTgb6dxTExIAXkmN
3R9zTy/lX3ZzknfHRW8DigzdRg6cB9survA3cHYnYQDrndZUvXA/mWbYktvaYMEN9tx6ntty8MWH
oYYG0n6oaqHREmKEmFh31HO+7DOrtmOjRYdN0AetsbprZ/ppnol7T9pBtnBV1ZLMlbS/9ml9Nzjx
k6qbTI9ZzJiDAv+vuOmdINs1ik593vJUHm/EH+KSTOwGuS857TB2V00X7TMiplvyDEmkdreuXl2F
xC6LTu89qfv00sHrPs4SS3dujs1J0cJ3lM7NEfzVkb1L+Sj5brZTVKfruYMppeEzR/vcnEDqSnyo
yT2nPZugxn4uK3c+GDNuoASt9Wwbn4WR6EHSmU8cEfWBACl6I8l3XYIYdKz8PCP98HlMLVvLIVIf
JasNc4xosBI6/2In2ATz6oKqdM3yOGtsKOUYRAUF6RSNn8h32TMQV7MuRF1Sr6xDuFOgUH2AFWWg
6uCsIqQvfou42n4x3DHaGeNQHYypZ+6YDMwZ8voJXlqyFb2WPXUxfN+WZ0PdIpmDNoUYwWmTnWq4
hFLUQHiT5JAtrD4nm1q0HpmyALJ0X6+nbD11WEBx5V/M8Qu8pfmgFWw1hT0fuojllTba9nr0sLO4
LqNcC/kk1O9z143JxWO5MenpPTmb1jpMiE1AdsRgbkCkUF2RPMET6lP90zVJi69V9c6LQPh3IU6/
srk29H1HsgEggzBdaFPGXnUSVDo9uCbKGnkhuXPoe5ujWh6GtG9OOQsJRovJPiQ0hsZYIaFBPrKq
Vu5kKvZ21Qw7dZht1HrJChe5dld4qFENXhUxRZ8iyzliICTize/ODmHpMky3TtU9aEgPj01EcyhY
uaf4XXfofJA5Fv3I8EFogZ3NCP/LJfTX7vIDY1Z1oMg2y9bdlA73nYIn55D25sCMjdBrkB0tng8k
TOV3WhQHRNwp92byOcbuD8dM9hVTL1a81QMIua0Jy9vsB7gsMEV2keaea0C2BJsGaCPomSKEL6q2
H3ggsbR+amzGSOJULn1/s51q+9ir8yfYz+d+RtCWAyWt7hULXQEqAZjuMYPViW2Hk+CjYeYVmCVw
HCOO9rJ+IfODoZgDyiN0nHvgEttf6tQxMSEKY1DdmEn+Uafa3tRa4OJFua/6qSCZT//SBVD/ShBy
Y2sgea2ij/d91vtTgj/G6ToOEVFsq9EzrhWmcHeEEiZ09gmWw4VHIke0lXCNaKya7ykTdKQxuMAO
xGKWAnOZ650CWmJrWxZZh2ozBqHxKfLJ2Vk0kPAbOgpC9AxPVsoNp8nC74wpeo36/sXCfDvKbLx3
0mRT5V6yZYlL6Q1edqNqKSt+CuvKMdw7kIqOLxgH7yvSJnHABnmmzw/o0+ghbfGzwF6+UyRBJaSN
4nziEYqNdv+/2vv/RnuvqZquO+b/12q6/srj5F/197//pX+4TR2U9t6isHdhE/xdaf93Db5jL5ZS
EpgdzdMNF8/a70luLpZSZ1Hua55mqraONbP9hwbf/Y2xC39LtVHO8xX1v+I21dU/e7BVpreYLk3N
NkxE+O6fPM5JST/L91dDFWiPXg++P/U+BjUhynAOxdkcnwqreWhrBUSEhu0uTRBohpLmKTVygP3j
8AjmtFyja1KCRgm7FQ3mcCljBxZLWDZbJGx3k4nw0Bpk+0QI4dcgnPZJS5pHdyh8btfork0tZDZQ
dT1F3utNQzXBXIc4nrUcb4NdsoPJbdbwYX4WeXlCd8Im39DDfYNlb+VU18KYgVfOzJFpOdO69659
AV9XqwdngRfQE5mrJm+ZA+OW9IbJWINz9Wvog+vSbHFKtdbnLAkB43p46ihXP1v9CNgazGj7ggkc
xohJYThHpLFtYIrQK4cg5QG6yLh9w3lhnnQqniypIUjQcVf5QslgUebKF1pF9MAGHDvqymmjomeL
802sNz9KACoRvJG13Rvr0qmrq1u8pbb9isnS8DWyoFYkYzPAo98Ka01bD6I7qSUyJxS2/ASxEeTV
+Aqnru+n/Sim0h/t6AMLMVgcQ598j2VE/ckqd0k+buSqaKg0eoQ2qzwGetJGabFJC28VR7Q6LWh/
xKbFkixGEFoGA4FHcTK6WPWU2Dh6OkgxCygP0zpsCJLlPDIzO2jd6xiTVN8Xw0MXz0fDgvjt2guK
je4Y7nbq+lAIKUAiechB8qxSqRdbTZ2MwDWmErU9j+KwlFiQkKuhaM9I5VBHedK89sK+a4ay5bmr
CcTDligQnRFqzkY/0QlQR1h1aKPoLmqKZzWxHm1aqg0GkjaIvKvHbjFCDHKO3UE96zGNsxe1e4c9
7IuI54NuNPZhEva0ZlbXAVtMXkaNxXwW3ZBLhS/ewLuRl35MzfRYk+rFO9IcGJaVG9lAoubOao8d
ySCoU5BmLypvOSPagDp1LiZ23TWpU+wuFqCeK+8NoxsoBeKnboi9gNV4vhWgyc+mlNuoHMw10BSA
P2GPazIPb0ySEPxPiLZtLTv875H+F450Ttr/bKlafxQf5d8+yp9/g8b0b452/vI/jnb9N2+hQ2iO
yS4Gyc/vIAH1N45v4r+xNjmmTSL470e7+hufcXQXHxXeIZL3fj/a1d8WsIDnWaplMxE3zL9ytC95
o3+ga0Azh2UAv8LWTOwafwYJiAZ3gFlq5kZLk2/p4JlsGGrZ3mMa0uWoKHcpVvDqKSFCIP0mZvsN
EtxWeu+cDbgLcXyH8fyc0a+LxAqYFmzS05yi2xksf6SsikLUzANgU52TjzUz9dY2nZsdWx6PtaGZ
C7B5vi3dwMYcGJL17hFbmKfNzqzzfWYbNxuDhGUb2wEPsxlqiE6YoUSfI7PvSbAPzmto0OJhHkMS
ug3fpFXLCsBL3edMcgB6vrSYGebaAaPpJcBlj5bjpAnzUprjszBMX3TlHZiDjZgWFw1ht+RMTjpO
2Al1ghuawM+iXTMgzQiBLzoxWZit1ezmcEB7FuW3LnJQWVL9J1b/zqL5UXWb19RcXJ+qiR/d3mNm
2rhF90Mh6bcWxQmHwN/jceFvEDHzbzAMGlfE//tGok/xDC4orpzFRfcvRIgJvUpL5JO5WTqMqLSR
XRUn1AxXgJZXp1FaOCOZn83ORpHQc3h3/uXy/zffgPnnGsGi2GCSodoQKYietf6U/J3UsOQ8PQk3
CuRnIfB7ySYYVZxA/YRXNov1qxkyw5OshdN6fu7LBNuVZhGRaBvQVVdfk9E1AXN/mxRFIwkcjUo3
rObTmDfEQmJjst1I2auINoq5JR7Hyos1MXZMZgnS47nACHIwSIIaYaFWVYjazTOOTC9JiHdCdSNb
/QcTawzZ43yTarKd20Tzuf9e8LscQyYbbiqPZc3DoqpFdPzrh+l/DCf+A2blsSr478+QlT/8kf/4
hZY45X8CW9r/8+uLcAEtycJ/+MXm1zl4k1/NdP/Vyrz71wzi//aTf/v6r05Tw3K5Fv7zUbr7aKaP
8uMPh+jf/84/i2OL8pfRqcuRZ1Pp/l+DqmMSgGzYqqrxT/yqgf95ghocrp6hg2JRdcc1KK5+P0Gd
32zDU/kUx7JnONZfOUA1x/3zha+hA8dvaaFBxxHrGH/yp2YahCQi2cotNrwnMYKQAFeput3wWCUK
Mi+CnbZDMzfven5gCK9z9YLtwFLzSUDlcHHILDSYZYUWNv+ufhr105yQN5Pl5PS6LcN5VzlR/DPi
SrvTlI0w3it7U+ivoSc13Ewkfjfkiu0iJ3pUJ4q13gEEn3hVd6dN4N9aJrVzRSQqsMNtA40fXyqi
d3psILYOWxrpsonSBviOtYEFB9rSvlNNhL9xpaEFYGhlz2jUW0qades5xWYYXaIvFOPSyi/FQ/Qn
rBKHluwITF62gboNisseCXNnwK4DX0Ka1djWEkhotx9IGTa1Wc1nWMb3shvUg6iW/UjF2g89PVEm
9qvCV3/pGhLNkToxhtPKK6LZys9ZWaz1zBsPyBueW6YUIyzeoiHtQn/M4eiu3a57HByoyXU9s8dH
NmFFnNplY9+F7A7q+hrWpOnCNLnq9jo2DKZJ3QchflhsY0xKDmD9rEL7Otdt4JWZE/A1vs0phB5M
9lhbEwmlJh4Kn/JsJUhzZZy9gJgDzayYRMjPaJXHg2JY85aVJNAMojp779VLxgNIeWQ4pAsUuCID
TxDYhPf/VaNFSXP9JIcefQFKcl6rumN+pVHQ67zu2Ysded6GwhDnopkSTGYaRLiETJAnGBecl3nt
jEHDMGdUkvcJnh32IpIRvKuGKPJgEk0WpmjZ+bdx+PH8TEcgnq028GCPlB+Fou85TE/jpE5omqhI
l9j5KNQeE2IjwvYTCfxLRcLYnug3UJ6STxLJ5KjA2dpF/oQ6gsAAISj4S2iFLqND/L76DBtPpsoN
6o211TGlusyebHfexU6CdHiYjo6eXCPPZhfesA00szfb8iBfxs2RGfhPAphImpHNT/ObsTyelGll
ZSoaNkfdTA3WqYhID4YcSDT1CPE8/H3f9A6a211Tp/7oEwjfibfP53Q+SEbDwGh3/ML01QWm7wk9
W2Go+S555wZefgUjXKnjJxfpulUYT4dZeWBDawLwry+K0YCZs+V2yvtVbCz7OtXEay1vuWjgJM7K
eiRY8WZG6IFD88fQ5X1gKpABCf7bCOQJDaQZtDThRBqSGbBBwnhAcMEI+zIf5qchsdgYzrRtUXl1
pRUTSenuy5Hbqc/fSdPJDqhOqclUbri2Se9So2Pkptg3r2r83nK/8zA543VgVzZ2m5yzhIAyrfDt
usGbqq5GcPInTUMYH2bi21wabbOIv3Izbp+YS7AaogmHd9lskbfWS+TscEEQA7Cvc8LAkVh000Y+
GpYCwmU2MRQvXf609PvN0vnrqniI8idXU8V5UB1SWuSHIG37LsQEPi3tiVwalYyORaFzmZYWZl6a
mXhpayz6G5RK+tleWh65ND89XZC5tEM0pPft0iA1S6sE1bkLWrqnUOnKXdSXNFSVpEKgxTKWZqtf
2q4aE8PGpLw91AaM1aU5g1NFrPkA+Zi2DWLcDb/DQ1bkL4VFdFWiIViXs2ofvEk9lEOUvoi+24cZ
6n/Ps9XzAJzwPFr6V1Td9dwWQWIqklGp8whq67mFl63roj5EjmVyf9B86ksbOi8Nab+0pqFWqFth
yktfOPJU8KOQFyAII5gQNgxIzreqqyE37SyDTZKHAEGybbMiAV/WQ+xXV8Tz4U0lyg1bTsPD7zpq
6rFppgcvj+SxLe/cLnYCrDbxUS7td7404i4dubu05vHSpGt06/HStg/iLrLq2WfSvUBIae0Tenyw
20SYLm2/XAYAesyev4Ioj4xazH5nfepm/oiK+tUeM3XbtzFj8lJ/qC9yWLxLKuqYwjJfB5ndI9CP
fbVFu9mZ2AlU75U8mR8GmOdGIECMYhAglS0RLiqxn0wIgtTYAULV1J8dzwK/RTytz/ODXi7/8NJr
OCkEpxB2DrutgxteKliQPkviz4xoDp8B9LJmc79T+x2EBpHYOIRJYVcDjPpiW05ILVwW7pxyYsOj
kJA0uFZQoJlqTWSVT0gQFHobXw7iu0nld4/iwhd7QUqh7yXFW1F7D2USAfKxZl8vm5yBEfIl5u43
jqZ2A9Wb19f6tgoUZrYavRKS+QDdo9k3o/UUOcQVcxw/8MSr1mSl+9PF6KK3pInWoyrsICf4q2xV
sJHea4mxCTF357c4kHHQMrWtLA438eGq1YulaB9CMFQPLRN+1RInf2IUf1dKZck72FZVwvVPaA9z
9fqh1Y5DXJyc/tVMTOLaaF76XN9ENQwGZwGPys75JqEhRwkLGyBt6lu02N+iBdscl6QW6uhdlGhE
oK2lWA20/p37mJ2MMo48E3k/FLYn23EAGQkWukn7ZzUHg2mVt8KSpj8TYLzOUe+1DQj+3vD4rRZB
l5V7vMtc7BF2NORPzQuTa80eP+qhRRGDvCPQ2pBQTNFfUZMlAWcn2fJK+cqJpgeu5uRBhpaikcSq
6WA60DWyzopBNPu9mk1rE8vtGm0VrE2tQFXmuyW7vQSQcZqUtxo+LTFh3TaJv8IGQgOkrkOS8uTv
BgUfjlldlaHufGJl8RW0ZDHJsYPIjLLT1RGYawjDCEDEeWq4R4LqL3Fc4AzIma/1aFPXPdFLK3wt
l6gnyAexXKppOdJAYKRD7/xS1O2MfkE4iPgt9Tpu6/EGJ8w65eG8zrnpuyg/dUlJ8ufk3UwhPsO0
ksty28J1FPulG99wb4fEQU4p5wFP30r5olisXGjoEnbCpmhArVKgHVu7NK56O94ZrYhxTIaRX7G9
jK0v08XcXDMuxFtU5UGZto+NdLM9VTXzQLdnzOimB4RPrKZlBWRFjWFbGO1ZTbpbZ2uQUwpF24WV
YQWKQ9hS7zzE44MT4Q8FM8eHXnlwPFB9St78VLDS+qPr3rfuK9BBhasMYrGRhd9wLNhXYyvy4q9m
mOdAFNYePcU1NDPn2Uk/FDlibUNnPVXojaRDUOqEqnLWuXVj52SHosfvmxLO7rAeBmiwT3s+72b5
bszY+MK4GYHvlWi/APSGA8XRUjWMRoZZCCbtGk/qOombFWpp7HPFgfnDxGrYfTJFqPkM2nD68uKF
cX6fTu5Tnt+At7OQDCFW/PqQU1zjQGFWENmfhL4mfiHLZD3xXFFKjBETIePGa5ywLcq/4pzLpnKF
DrTFbc91KDb1JAmX8/iBRpao8SSnI5lOm9LKxN7APMYWfYai0kdrxFPpGuhWddYhxCLmeqZEjvcR
ko6O2ANLr54rZXqEn0yLHVvfqldM/rLuJGE0JeRl0tdRQbbEQoyUhhkzxIUW1s65eGRcalv12WtP
oRjdRRG5i0AnrBNyJbeqnb8lQ94c3Yjnfx4r3VqkZrLtEI2uvNoK7zqVjL5UybeeYRJoyNZ4B12r
OJrhgNG8bOa9h/w7GPMQ57Aubol5U5ufTahUx7Fv8lO/fCD8JHS0NhiSON9PUaShQxKIqd2GBh+Q
h9SMeCNNNIqVq70RcJW8tYl6C8mJBoWP0EMNlQx/OOV3oqXzjbQvZgBKPO/JS/OzydO2tZbd6SWd
SJUbKndQXPrljPMrs8CU1BznvjAIBIszznsHH2ZakPUzuIWODJP7WmZOtoUdpFKMxtkpRD3j5x1K
px612j1k7pc6d17zYp4e6xiHmVT80YLq1aNeRvtQkP8gW4IaxILn1sQFRfpNgqM+1oVOcaOon3qO
M2dWCSxVO1U5V46jciK4u1H2qg+0AEa3TJojudoJi/p+fPbG8bGJy50JduRRzdXkMpdEDQzIi2O3
jXkW9ETY2SSJF2SKXKQkX3B2lfe58u5KK9TvrFTOQWwyKepjbWf2bQFfSYP7wRQyWEwFXMXWz9yu
3L2tc7ZUgzgD4YYAWTX0hBaKSlKX7mLXhnWjC3sTY1tilFNBdBhcAylvdq8re0rNjEBofJuaUPSN
nGHrazzJ4B87YjfkOllKZrchgDcKuo6SNLN+XX5ih6x/xiwZ5o/YFzCQitaqfwBQ5E94zTOdCJRx
LrG9bI3mfh4JGtAN4mctc3g00QpsId5Q3KgI3BOv9FhTxB5aVmQXLfaJTKtccnbx9eMGf8l71bto
tbcDfmgFTtPelMi+Nu1q6TGvpRIdcjF75KfHxlmfIQOYDuoKEpLvveVDMtTsZKqfurDCdeO45UlP
K2cVuazEWyZeNlrwU6Qd0zyLn7VEA2+QJdbe6tPipYc0UgrvqPYQ+T08avgEumg35vhMOc5L38IX
FDjtbN+iSKX1t7fYENzbSMgda6U7I0fS246zuR1TZ6J2dtdhqEHdT6oPFQjbObMH4tF746HLi9JP
IgOTPdfGtqw1oAoZyn6ZKURS5upH53AMGvRJ6HjCzayP/RFMYLqzMHM1GQecZXgdaNOqBwg0B6So
0521tvpWO8or1azzsyVMQwErsUK+y4h4EDo6BB4GI6PodYIEeiPQdm0Ifi99QR7vYYQLBZ6DRZha
Ln59BbRhTzz9u0efJ0bL+fQqa2nTZ6LGqrjc1Iqi3CqJH7gZyVjM7cfCnsf72n0qtYMnvfFSuWQJ
kcuNO5wC9TIMN5fowvdUSeAwtNg9Es170fPhFsWm+LII0QRz7b7GdkTQq4nYI86JfnYoMDyUYAEZ
yuLci84JCsabi5eNtAcIs3AJiDngOaFeYupM26hvWW8qezFKmBKtG5B07vC4UIs1anCNG6h5joVi
vmF6gf+hHnhk2whqqm4dEg91z2TnCEqLtBwxuwBQyMzNgIBR8U7JHXdUfJf2Ro/Ed+Vs1YJMno5T
6NEhVAAhBnCNtBFfBXurH3qs7qYq137iIKT4U4gMCZmUQJXrN4qdCMiUyfQcKR2eDcPUNiNOquWx
IHYh39Iq15NTp0YO7zMC0ciW66SwK16wENAMFQDzrspgAF68yKhp4J2F0X2p1PfVeLNmI/42wGzU
X3mfma9mW46BW405z+aKYUbWtddOyYO56Sb4Y9jPywIThXBn0BOEtF1ZqmaraU5zskemN92KL9Fc
pttwTHsg8VYwcoyd7CiDiTCgcSia6EmyT4Olkr31ZaltDXZqW5wJZEfqfYktt3NWQ2jW5CY7+ZHA
0e862lL1Dc9IgGmBLVuhw/d2U47JesgmbUclP2yJQuAVidCoDn7hdNkJ3pSLRSZdKvMHxgbx/UxR
iLaTAhgKzqbJFAOHJ+kaXhNyaBMbp8bEfoeGSIMG/y3EFogqjpEuQE5cQcYkzNWomwj+JLlB9VSO
+8qLLt3INI5K5pTrpCB6LeehiwvfdMHfmeW4kPvrbNcmSnxnOMVRFPEzkb0gi/UcwzyujdCtqaNd
50RyWoNelZhrUefIgZDK+qmtGNes3/F6WXcNqtKTath37aSIu4Exmz/MnrGTgz6tVLAJW8o3dF+S
EcKAB+YyEODUFWm9c2fd21iNDOG1jOm2Dkv2npOhPGWd+oQdBBeSanQbYWGuMrKp27mFF+86KvtV
xBDzCPNgZAyAy1YxCLTVqqOFvwroZ0GxiFa7cmxzK3OzXdfMEPwBGeSF7QjJpi75QW0tLKY+Kvm/
GLGPClLHDT4YjwdMCj2pcU9QZdcitHIe9CiLugTcAHPMbSGT7kkBd1lH4+schulzXaII7Qpp7Ruz
RWpY2eOuRqRVtem8cVOFaWBrB+kULvucsKT+8InPBrBsmdWmkpdY11/izMBLER9pnruLh3eb+VFc
EnRoavdt/Qb+QfeHxC43AiPh8deHZvm/ubKwT2Bz2RpvGiyLc8zEhoFqNfAU4kIA8voQ47yQEXMT
1wFphitsVeoMFI1oirEhsGYRgu+m72LN57KQK9Vo1QDbixcgid9L1ysZn6TpAVw4rbZjd7sGmegE
2eowgc7gm+y9g5GqPxXPBgok1RcAMxM/WSJoLd2HvE8O4zxqV2mgQtKj2XdHl5kVniGYc3Z3Z+bd
QP2GuZObZ1+35g+3jqY7AVTKL3E/B1OrVQGOnepioKgzHjLTkUcFGQKJTvkp7LwXyT6wErjXmw6L
U6O2xklI/WhOVnIslWIJfeENFAOJ2LrTkqIyddlmsXN16s+OlVwBuOE4qRxMqQ/hmjH0qlwCUT3D
/gwZriDzE8nayo097iF9b9i9c0xrhT9Fue4jfcW3VbTvelf3AUQkG6rC8Bmhm95W5Yh1TNG27NSw
TtS0XAPwyr2+XDVeWqvPTNFEjucgs9lO2grQLUIx0EsMmF40u3vBnevP5Afm2EsJmuydbdnGLjRs
wn/yBv0ZvjPfVCd1YwA5WaFNeNci8TmTUgmTybi32HhA0cup2J1DJrsxqHNOrKptGEd5bDzbJTvE
LoksnIA4DF3VnQr3ARb0OiQf3tbs8Ir1sD+YHo1Y3Jd1kJk1Thurpjypq+nUx/TITdeqKxx1gDMj
DJw8O2ZGJjIOVuqqbmqbLqO6+x/qzmRJbmTbrr9yTQPNUAZ3wNGYTBpE32REZJ9JTmBJJgk4+r77
ei2w6r1Xt14jXZMmd5LGMharmJERjuP77L12SP/Uo+/laO5VfaMdsL9FvNP5idHtV6PnDK6+h5E3
bhxWkxe0U5gU6gC1MEMWLob9pK2vCnHgMi3l6Z8h8OhDbpGZ1CCTEpN2sNDJ550MAwfn796f059h
rLPb1BvdXoVjvjd8NT5bGL1Lur6fKmd4Rs7LnyZ6ml3qZbEfGj3OTybmTJZP7hwyPUVkZWiXpNub
QsiNmY3yKxcImG7Rp8x+US4S96FkZ78RvRTb1ucfAaz425b9OW8nmt/7MKgOAeaQL+387o+DdQmX
vzLEBu0n0cuvL3IAAnPOwIM9hDG5SDFQMj0NDM7ErFr0lIn6N6Nr78qUVE6CtLGCd5dtRnLiJ6cv
3bVsuY7zFtmyDhg2pdsl1yyAzCvNqzGnyc1aBulfv2rxrtp1ER7c2Lkm1J+enYm+H8+Z3T2Nr6/+
RKVVxULkyflG30rLJTPs7hnR1yk9Z7QE295bWoYCvlWRX5KpYI8zcAUa8zfgnc0dOmnDorV6ng0D
EIWvX9y5Mm8B+A5AhrvYdayXbH6c2OxcyWoYKydOGlRu+Ht8d/EuF0tLbDIHx9QLsF6R8dxZLp6g
gel40DzxxHSmZYoorFXcprwwOH6dO5dOkPuwH711YMpD0dXFCWVIrCil46LmfKWXrHwA/vgNr+1w
M2P6jtPh7PZucou6sr62fe2tOiwDB0jR5Z43TLmNhPtsxZiunUk65I4KSpMmTe+WZZBQGefjSF3h
yhh8/33OxVd6fTX0dVKHne3eQSt5m3UeMYi4BzxQPyYjDx/sITh2Bbghf+jDU5aVwEsIPLCxsNvq
kFrJk7V4c399GejDWbVJKra4ZM/JyCwYRslnm8HCnq3h5niVQRYv2U35XP+MdXkCC/TU5O4LenZ/
jYpWHRB0p6NIsFjBNdgylnKk2FTzdka16bFD3/wRqBMQvfQqy/Rc2hASsD9UK3LaHteAdy/09Rnb
Mf1wmJTPdsT4xPVi2+JeuSsM0g9tT7+sXadHimeJ/w+xcYjtdgmSZuPapD1aDTEmJINEAOJIsu4q
jutyLNhfqYaRyOEdVOrmgZrH4DZ38btQcbQU660yw+Ih15VkeacJHgIj25WmWBr2Lp47Mtd36mLL
r7aRDHs3MZ8DPdmPKTl8GMeTc2fUeJAnJ2Y7aRrIOONIRMBu4yPfM8+fvsZQFzaruE0FZebwwPOw
3MEKJ1qdjdMjtNxgF7KKq9C61pZqB7jvxqthZ8YhItxMnQZMllYOeovk3h2juIS+6c8fcrqbnZKH
ZF5dq/xh5vn16jH8E3sqbs5ITbeVNK9Yz4utHZJ21tJoNhCKs+PQ9cwgg8AOYTyaRY4ZpBQGvAP6
nTQ7RewUR6sjj25Klgc+XEXH8JKTY3bdLiA8REKWRg9wTtOOg/tqhqb1oDtnQyC/W9OMFL4UA6Of
R7GCBqCD4J1Hl1rIe89zYNN1yeJpjINjkFdbdgI7yrJ4f/vFV7zJlGYWFKQnPipxadLEXvQgbANC
sOh9JJ0qMq4woPdUPAF7q+qJZomJk8AqJOAWDSA5phhy8m5lZpOxmzyK5Wspr4aiatjgQbrn6pTu
yHJ9+s3OSNLwuRblxrKrEua+bTxxtaD73NmxC6hoXuA9TX3YwFGBvFnUndhIJskNGdxoE7UWiAYC
HTXqGfaecZlUvKItmJAUXve4+xyI4pSJ2T+7hF5ILGeaR7dX7l0id4Ss/HORq/DqzvS3hfS77AJK
v3fFRGtVEQzluUmJxmecyw8QgzhZlzLbmc3QPolaxXMfW5IAELunNPh1CrwJP5/6/o+bRP5f7B9/
dn/8M9X1YF+2/ksH9UFnH9+jj/Rv9/XH548m+juzyO9/+A+ziP+baXqKPZ8vbc/8s91O/aZ8rkXi
Xyp4MOLlxS+auWX9JpWinmcxg/yLhxoHieW6Di4SbHaulI7zj/hEcHX+nUHLYYtt4RCRWLZ9T3iu
sxi4/mTQYmij3cUjClQ3/sprbYLEkiRfP6BUz2mb79Oa/G8NUWI1zDGCM0ovW/7+uef/taqQjyBM
N489c+S6n9MavxPifhirlstYhfBsB/OuCYsLEbpdYSYXWKrRqoeIdKz7/BL1cXwg6N9inV3Wfo5/
12UsGWdzCXE41kEOIyZt9x1uV7TLjJrDeGyT6nvFAmTlNxVxVNcb14nHJgR/wsL37ZuT50cGNYvN
sGMVkd8VGG82hPvni885sgfc4D6Os5V9HYWOPut8oPQtpNttqgSH/9yRMNFWfmntck1Zaoc+K7FN
C7Bbb/Y8Tjuz09UhchgBhtp2Twwc/mdiOKDyomiiKs4IOrC8SLCAQyVjiVDBi46S/B3vBfgWzdxD
oSD6Al3MkxUO71bbdZAVzXzfLM6RUKYAzLV3Y8820HUWF4ciQpnCBemz7V7Qk10zA9gc97Oc2zWI
2EisMsuZ9kGaI46wcipfMMQXP+DykUlPhuaE5PCMQQ1NaW48buWVTdaXiPBROkXAWKaXDri0rWt3
G0RUOXP/Qs7wJnZJDhP5OyfneCIz1Z5E16+1qG51MQ/v3DJAKTA5r6qMRFKK3wLVgD5vI5hN7EGB
8G6+nS0yRBBSc6Eb+26GtvPkCCivK4vc5BLfTQdWqwnuGzMZznQtZxfHQDupZ/d5To1TJrQL0qiJ
QEEELMxPNcuyF91k1mdV5/pRiBF87Zx63Q4kqrtmE6Up0DCqbwa3yFU6k9CLvM5870murSonrQ7E
kNh44kU6JEbWX9wZJ4Ft9GpvTeNzmEO1DFwQVSt2eD5YyNFCgG5eYgDiK6VFxnqdBpPa878Wysq/
ZE5iHDuJZ6m33eymaTSiLtqLKGjqW+RHjd/PjexPwOdwKRn+F6H3h6tl+BK1QzevhOjjY8KIpII+
vJStmd0Nxex/KkAxL2MvQgDZS8F0mxby4EWB80xyjdDn5FXNOclksLasLH/ITTPClE8rHRFdGKuf
ZCpvTW0gonUMHV0Zy+tsTdmyMFjW6UQiS4vv0pLO9OZI3sKQdtMX1Tmw2XH9PFZyVDszi7oXANvp
c9AU8RnSwvBo+YInkU0sgCb1cD/3WfXuFa752kHk21H52OyabtoXcxZtx4CflvAmH8Qc7pV2hsWk
AAXQAi3a92psKWGM4vCqokTdeNU9ckqiu+vCyd7RCB3h8iqGS53wVinpupG2YJeW8H6FiOGu06K+
m12i6C7b3e/pr0OCXYm91UnxNYvGd0+5R8sAslZTRYO6mtyzg8LeW3lc/1MKDuzRRYqwSGiMjFZA
Vzm8xB0urD2GgmOZOjHhPuc7rk5okEX/KBIe7h5tyo8ycozNn3yG/4Fn1flLueC/P5T/4t2bjBZP
XxIurVGsAcNRVXcA47wNP+sCAVFQCKmS7uwXKW6vsNFftREwmzjCtI+pUdpibVvZcrEe6v6df7/+
KSPXfRrqsQbxSiKWkHaREJ8VPW8BKhiaYtE9IY8xmkAVHpsw249ObNyGOAwO4B4XJ4wN05g+hDvX
I2fIuBJIRJ8++qJ1REs0Cb2E/+6QxBt6r2OIDhExZ29CfbB653MCDbEb+OR+k1CYKbdo9d40THYj
edUfZN6O7Abr4NhHpX1LOKFoncdHgy0Z7W3sh3nj+623tealWIC5CJdZJfVjJlo4R0MG+wtZpnqO
9FLam6SAq8dUZxtWEAsh10/o6ynnI9ce0EvVPJU8k2gLb6USm1pS+Luq0tz+GRrF8GWKjeSaDNIa
15hz1Ws3OtgRaUj8GS3LWFrFrQem1P7ZC5X4nPEAvBaVRjA3CvdmV5l7Q7bsT+acsa8qYNCYdTI9
sod01i5P/nXlNWML0CL3H3TbR/fjkCXXHpQBpYup0PuIUOemtKhNH8uwfESBjTYmQHH0HZF8zwJD
PReVWbtrNlPWzcoJDa5oxNmNfbRwLQm4PnIT4Zfo19EefXc857hQ7jjnYQzl6XTvqmnpTcOhugts
pzJXClFlmxdzet8NCoysWel7syohNI8inA4EsJxzR539cZ4KBLg+ke/W8sZP4YtwLgVZtIuiyCo3
jjOBMWRwOcHNMN79OaHjakgEjI0qZLUHk6+5la4F19QWA+c/xK0FbtJk/peubIafqsnZlEapmU78
YOwRZqhf3JTH6mqebPtBETfcd6oST3kPH+gw6oD74O+nFbZ8insL5vLF4eBfqzDRxsHF8afXhdRR
SdfZlD9I3XdfopLXdjvRfnJrytQONm5TAnk3zbotzx2laXQrEMU9GLKe3DVlnd63xFQS08bYA1yy
zJaFbLegVMs2qw4ZcEqyxYkZbciQIj3D5FwIp6xm17mCBN20eclwJILmhOcM61tiOv6JNBCdcqy+
oEYmNeH7oqClHCISjnmOwfk8SqpBU98Yj77PJzHpSS/7oLpO4Ffse5WRrHQwb2HIgzG4atxc0PJg
iYOFxHaJwwzd13KTkukOpkHXafGzsv32fsSt8V3HxnCbjTl8Nbq4fZL8LZjhunR85DQxgJADwL2R
8hvYV+vIuiLKd0Bmq4QihAZs2GBLwuXMqOoehll0KsmkXtuu9xcZ1K2/mWUMRA3j/3lyhfueWKba
6XCgYNQNPW8be1Iea6MMF3OM0z+HvtcAy8J6Q+9oNj/PvWXtXGe0n7K4cO5HH1Jb2oNy5YI3x2+F
iRAAxB+metmxqiyorL4EWZEffNmobeNJphl/jBv42UAmnH7wD6Yu5q3svQnyWoRJNpE1lpOsMuwb
pk3AVMTWeWA7IUbDUPDiTa5Wex/pNIBDJq2T65TJOTEm79h6Xn3vpga4HFp9s+3ERv9eh4b5JQ3q
+Mmb4+HEqiw8R7NoRl4rz3kIOnN4SYPC3mGUYFtBu9XC8TXVe9aaaHplMm7otnO49Hv5IcpFB3yD
q7cs/YglkNsCY5wQNQNh8IayJEpDVsjxMk15d8IZiCKo2cS1g8UOP3IHVu1wuXHUEt7d+EXY77Ej
JTuFL/29aBL7VJCD3LWJNVG5hrtolc8ojUPuVVuPQQ9Ap0mZ0eIf6iq/hsU5sYVPfDR2BlHvPNaC
c4x1f3rrWjs8RlMVbGS5DLDCLjGC1/60jdhpfh94ILwFjVn/SNrK2sSVDz+TgYnHkKBZJ3bLb3GM
4oDqAStsocgYvLVv9EvBRVBThBBq9iPu5lAFat4FVT989aAbPptBok6t79FlHrfDsURH3+vWCC6F
7akTpr0RMkYo3ifm6+cZAShdDUNcry1RvqgWWYs2CSv7bBDw9xi/skebPedDrBMwFi1LeGwnuVE8
OkYvn5kwmvMQulHI2ii1MQnpwbrmVc5PMkpzfLiZ6eRvcZZku4CXdwccJT2AFvDTjREoR2884fd3
lstA0guJ59Mt65PEqsBHAbvy2KcBuowXn3MB/t2soH/bGLsoj6l8ta8Q4o99ObP14zmzVyzCoVA5
Cx8gkfEWmGX3lHEQs+QL4BokQzTejWKqd4rfuZh433DS8spyLHvLK2MsA/kQdSvaUmg8STveKdWC
XA3rQL+GqQHA0dNNnrGKiHrqzJcdJB4R9ypKNv1GBxxsljkKvpIVNaeZtZ0ia9ybnRNTfZGar+xv
cDB00m5Q2TMQSTbOGjRRlm1pqMlhRXlksxSWuEk8Ladn4bhFsXHbLMPNmBTdk8ZpArJ6YsNU9iae
wEG3zsZuay/fZ2bQPvkVD0PTlNWtGPD02cm3oJk3SDz2YcA8wATbySC6VAUte01sNpe0yIu30dPl
Q9ZKwMiZERjUb0zum1AjizJ8JnvDmYdLXxDJcubGf6yV4y/kvYWZlWRM4KSs6gMb7PY2zHCv0ygv
38eKB/BUhvNZU/ql1rAn670XmTZnVlnbX3Bhxq/5GCYbwI32EStNfKLSJ7pz0sBYexEe7A5eKaSZ
hoKLODzqvHtOcT3D7Jjmi6Yd8jEtBs3mabYDGiyXdtIGHPEmm5V+tFPXCLh1w6vQFZaLEdrwpTcV
LMw2m/sfQBQ7lnA8AWlMiJ7myeF5LF11ogsK/9TceXethfOnaJPh5huxufacaV7rTFTEhW1roNUV
cuRjNY7jeXQwhOGNqX+aM/jVnC3POgnbbp/ifLjQwge5KDIr7PZGnTxVIfwifAnxe0XiilJEiIIo
W3yEV62pWfNKP2doncpTYjfd3ooL69YW+FjXlKulmPIr/WGoGUhTM6UloEA24rBwbXnEe27hjTNi
h2BVWhQVsYE8rje1jVdjjLv4POXUrtFN4H5vc8HIQR6FivROs9CReEJwcsBmNRsWYnFRlpthqAaY
R1Z19ROrvSUAvU8df8kbZ6m5TRXlV3PYAqp2mDlZM/bPFDcS0jOCDBsi6ZUMCyV0b2Pe6lFRPCO1
21NSGrcgVIfsLirKhrGK3QJQi9heTCKBgDczB3kO/csbX1tHBfEqNkzvyXBCfSrUVL7YbdCesetD
VZoc7jzKaaxX4YTTOh099UZODWAPf7lDNeh5o9wyPrCG9A5V1wSgYQbt77ImCTdpwKUl84Pgqa2y
7L41ANVp1qsHJUyANG70WplKwWFv0ycx8eCz68G4U3QVvcqoxqLGapQOgMiPv/3XFx6JxsUefAqL
/Pj5P/+ba5sMCaaNYCaUoKvcW37/TyJU4OJ0YKQI9tiOJV5o6psz4PI95RkZ5q3byJ13PWRyazX5
uxRWM14t1l7v7dwPPznzOhqB8/Ts1F79wuhmnLs2ocmyg3N35ydVTncnP+At46Gdbdu2NoMVn6rk
kWQkp4MVNZZ9zFnmO8cYYvhF2DzDMbRY/Ig6NP+v/4dv96/VgbCNfWXbZPgIo0jTXwql//TtYlKQ
QUCD954i0War7Nj5XgMu1MtGfuIRyaYIhSD5orBz/6gTH2d2hCXngY7e9ktMjsrbprZCddHxLPCw
l/Z3IgXWQNey2SHRkaeBIddGcNmiMOZ0rZ02P+Ia8E5aFSwpGkopjN+Tlkt079+ynmT3/izm/uUf
/9f/hUj8T9TWLrCJkc/7zyOCp48s6/723z+y8n/87fzRRIg4f6cA//7n/1CAnd9YDHqIIoIfvycW
LMYfLA36LH1T2Z5LUpVdFh3s/6oAq9+ERf/lUmhJSzv8vH/TgeVvEI6lQDm2LZP8ofhHdGDb+vu4
oCGXsLeHRP2Xj14uu1B0iIn7Wo5yx9QlXis7WhZ8ur+WdoL3mTE//OqlikRr1yfRDrcaIz3lVkdm
7mqHzVldHTw/GxzX5jYfY5N7doERwwtwdsXSy9yNkuO4890RvldEBZVVpSWGJ4z3VdFSgyIZTHQh
cUEvY41c2Nfz4DDqwBq8E/QyvimWvMi6FDJYDQmE1HO7k0/+7JjPLNqtZYrKSGidMpB17N21+OIv
0xYCGzgimucYwvRSgw0/eOEQMqPly7Q2DGEFTTcIk+/D6MAozz0mO5PRbEULFPdjVCr5TGtE8TgW
mUEjLg9lCrgCs3ie52a8JWWW792aio5pUfeGJoFwZ6TvRt7Gq8IlATL9Gjvxl3bPsaNHwllVe5ln
W57VWE6gnpzoaILX2uNo1xQnM9EmbjQ9dwkVUecmbOCG2b9m4DEp0QhEKttrXtu0xS3A6MIYgrNa
RmiblAUapaSTYBmw42XU9pehu4jz5I1gQPY9aDEMEaKU7xPhg1cSA5w6bpoxEqR+19LZG3LmdmUe
hLvI9RITtrWO2pXjtdzNDCMjjtyqwDZoYMyi+1qphMIyv7Vfe0nSgourUA8DkLvb7I3ji7R7f+0C
lDzz/i0+iCW4INKsut02KHEH7AXywXL7gJom3cnHvhTj1UgLnJd9kloPBi1Y3Jl9Ys8vWTOpBetk
+8Z6dhr+OwXtHsEmYt5AgKyieyW5a4uSBuhVgfGCjJNrsIxkLVeuZeypczX46mzzX5P3dWwWH108
diR+4GFqhB5neqbAMd+zWzNxw5dkP1t2plsYG0uyLfMVBnkR8b8XvBuiLfEx+eg6TfDBocuKsGuV
Os+ZphbUydgF34EwGO+V2w7NavZLoXfdTLn71Dnigv4EssMP9Pcx4Llk1hUhUkNYILhx62MU7AtS
JSsN09XYN/hAfgTKmD6sKUle3b60PC5ksfxhRxYfsChURbWpYVF1wK8Hk1cJE9/0Letzz9qkiY3f
3Eslk/XY0/wByrIPdtJwPfveKY0B1vbgzeFHl0TNUz62hJ2sEtF81SLFyG3MWwZzl6vrn8NUFUf6
XAX4KkC14EfDfInZmAE+t8kNCf2kvv/YO30/AnWaGzb2wUj2sMvbxxqCpFgLrxxfRyMOPyiV6r4y
Ti/Mg4C9q82zNq176gbHrPhMgb0bFLNFFJMwVPGiD8UgzgGSnkeflUFfno8yxc7d78ptGtvWgyq7
/JIaVQ6g0DI0+wc1Wp94f70f2rdJbRlASRm8+E7unVh2d1Rps6QKayQ/tKjJ/mrQMTauDF3b1xnL
NS2KTnxzEzBykmjXV9xyIGqrkMSKZcKwbVvrEMS0A849AT6wAogOYgzfoiaADYwewKUMe2y9zuhA
2rQVU7LLup+gXdTk5zKNCWGkVVDVO8+cZHrsvXC69jBq+zVNPlWKpQlNCvZEa36QfA1pDep83g2m
d0Woe2D0SRjaEO/q0aY8iFs9VRBunr95AyXx5NaJpXWd/V2VBja/Ajb+XHkuaRw1P1s6xFvUEOi2
yGAfpDYI7/QNPWohJXSQh+otTn99AfATHJxwtL9YcUouNwHBvueWY20shBmKEI30HBl6vPQzw0bi
sXqys5I+Hh/hErq7umtkZ1wrNXhPFYDiO7vDcaygGN2sbgqfaI1bah1pkQfRFMPyVeRZD3lUGfDt
XCqEHFLq1FNlN2oMre2AGsakPKcDi7kKZ03VGuriV7WnNpasrC+TPeHMJQBSnYaxfRhthBE76BEZ
8gb4P2FTGw4wpbwXMUv7q6mH4mU26WugDCgB8Vg55tuU1ll6V48DP4J4LKKfaayEtcdOnt+U5tK2
sgfBhSihVHzL2F1v8rodKARrx4uStKit6Cwxdjk8CsFia3AfstFy79IaG7XTJBiW69l4DOBGt0QG
VXYdfTHc2qin3MnRwaeuG2MTZH74ErDh34mKuwPoiqj+YSpLR2Ce+vnDRKk6dl2lrm0yk+c0k4Ke
pRhHQV024Tbk4EBK6/Jr07T9m4SWtKvkYN6Pugy/lBMllgGZrmM8EFkxyTjtq8QqryZmYn8V8kee
rB6WdeS14zbPBFdBk99bqcYKn+yq1YQ47QIzYuUNx8mPIK92iIUuXZph8iH5vNUUtsjwNldIv1BR
dYzHTqHf1I51rIOaPGHthcPJ9LDQ9BkmD98wu309a0oMyyr7TipLH7UIk7usNLA+ZHTCtjRGA+f1
CLOGbfUSDDxcm0jPJ734QKnUMO5VgIHP8AL3uYn9/j4i7XaYM4o6OYL0ubh4hnNlkZof8Zvb23Fu
Oh5/sePe+bMMf7/V/P8eiP+poBkMnAyO//lEfP6oc6Aeyd9jM37/U3/Mwd5vSsllxUVTB2OdzeXo
jznY/g3uBR3t4Fr4IhRAjT+cEAJwHDdD0/x1Z3L5U/86BwvxG9sEbo3cpmx+4Xj/yBz873g1dM17
roTbA7jDQeT8yzjsEIMpXXyfHI7qMOXTzQmSn6RtcAuRIEucbTN1nH1P1py+VwhRqz+9Wv/B6k9C
+/jLXRi2EgQQhTHcwfwBZunvL4dhpKzZmdNu21JzHlpdtVbV6FygrprULQjsj63HRyrpvk649o+e
N4h9De/TXCgdUEuzrRFT6atj9RFnyr3A+gUx3KSXMbLlpVRwOdwqyRY9WO2jlgiissKSQkFCZK7r
/yjg6xP3SAcOjBeNBv3Fj9u3mA/Jw/ILnnMzOrqJYGu6t0jhHODQ3YV1Kt85+iLRPtklvuIyG0/u
cvxqPG8Z5/+eyqlPdv7vEzeaa5G1DWv0AnZ9FZ2KjAocVaujVtUjAMF5FzoN69kwvDhWuZ6tXByt
oU/Pv76IFg8xw9wBrtxPq+l3fSM/i/RQ05g3Wt+a9KBT29uq6MOzo3BTOoWz6TzdbusufuwU6yaB
46yeyOfSKUf2fKaJnZoNR+LlQFkCeuLT2Rhm/YZnR7Cry8Xmjr+kJSi9Hs3pToJSwLVMDSRlrxyN
VrEbLNLNvs1qaDaA9Yk5OohGnFhnB4IBekjBUGB9DxFdu1UbApd22XZTYO6l5DnBeMPrHvDLuCxb
iQnMimIxeTCDjYeAgS8htjfO1WnhL6h0cdvr24xRHePgHUsP9MLCxThZDlhnU2yLo7hH0aXDon4N
vbLe4jfYgNHgRC9HwOWjOrtwCPLRJgND6G1tlV9JfV9NB7nYbycmcTJDNNEj5LnoCtxxPobBg3GO
7xLGxT2NuzXCFixApUPUzp5/CXzGyqU14FJrCwZdwS4nGprjGDa4PAZeY8wv5BR6487WpA8Ikp1D
arBPdS0+ZAzonimu22AAB9KCwL52HLYS1WvUeYdWpq9Mvbuk6fe4emuWB3sPC/3K6L2frHxxscfV
NkkCtS5VIo5uncLrXm6CwjKvTuRfWDnwXivsfVDIj36azoZjftAuzhQKUUYeW7W8SkaIQZQiGYJH
SwkxL3aYOm+A9pdW7c3oFxGakr5PTXvFAxjdbDtwwcISTQtXmqozzW79jnnWWpvZzRPZx2TLdC+n
7itto9y7iP+rsgfVmoJ5TuO912O1ygJGINY83+ldiVckYV8JObWrgko2MhmrMhHwH+gIqmzvM4RI
3oiSAiv6XPAXtRsR05sxxFN+dL16A9bF4m9rG3KXecE3xZAFBt7aBh5CdabfRKWKO4VrIqZsevaf
q5YET4BzyKOFTlbpRvL9kLilFp5lKI3GwOtPFYZKMI/2Z8vcGmBZh6FuDquQFSmyf7RiuWwcrNSD
hUB1iGFDMh4T93PUw4uMRIwNp2H3YWybmZJwluLdbuItiDOaL5XEsu6CKa7n7lQjgazZL5JoYxjp
FWnj4ChHtMCGxTnuHij8wUgn1Vvs+Otaa/vkmfquLJrmQUqrYXEDklFmNSVnLtYOyyuqQ0enF54W
TQNa1j6W1cWqtXdNtfJ3ZkqCzo2AznRjN+wsJxnxWYyvwSD6U6TS712GKxU0kbvj0g3VuDD7I6gJ
SPVJ/yNx2QXQTmmt214YwAVW0qCvQk2PqSu+c6FfPBNFcWeOJe3V0roGUF8o5qbXZyIAWY8/hsEf
VzmlKuQmKwoS+Sfbt+KLQ1/kuo+CV4t6nGcH+ga5pGBlzo19yir15JQtiyNObs9upstYXeva8B91
sC9LjKBBLCgRpOBpH5FlXuUOLeZCS3vjh+JAd/Z8nidKqCDea5hxB0Arxa1zOsKbhhseM1uVG22G
29puuWQUNC205UwDyFjxw0cpd7s6ORujA5OlZ5TPjIfKn50DrAV2EwmWCoQkyBMfXVsVB6ev6ktM
HxDLByO8GInfnOVgnEoOz13ER23jI5vnXh4/OEj+rNGzEhBe/EQ9rLiMRkDMNHeviBK0NjhWzscW
bEqpQr2TRATv3Kop79TyJebEz7IofJD1bmiC7Nqj869ZOVMjBS7ZjKa3QhXTG8GgcSPc7jVMegoz
WR2dyDTyOywHhL7rIU6/SN4qbE1pPiuN9mkoe+NRDfUJwqdaF1VDpiXJbGxz0Lipe442MwGykwzK
4E2DqaFMjqtl8UUhiGwQcYCuGmQIEmXXz7BTyDFnX5uhAdPAzHmovXlLq/KQB8l1ylJ6R40SD6Yw
2otvwpkDL2PUxbJGaAp9rnMHVr+3BhbSf88Jwhhh/1ibmeDSVz3BDoLREc9Hk5aQB9aZq3m0JOh7
dwc7f2DfHFM18Swxr68gP8Oh1aN7R3s9N/mEcFIh27MZNhgrpUtHSE3ZIeG4kjKLJH2JBrZyPYzS
VdfY7Y5OsP7860uQfpk0b19P9S0Vmx0NEEgfRFKct9DLHRpfzqKI7RfOG/Ecwd4tuPw2/hfXxjWm
4gmfc5g8T3F9MWP3S0TE+UsNpNzBg7Cm0QvzmZb1xTZ+sBAA0aWLqzcqXBMyR4yYP0UMc2HMlXOI
Y/0QOuyFRJhtbdwJSy839IbYJljPqtz2vvapv5nrMgLfYD3RV6jvlUODXNykTC6pfnOJL0JE3LCB
HB4jHsfCk/O5m8bHHPTTedSK9GkzUAXpTuLc9xbyC2f8NnOC7iJSCkl6rjFOxJ7EbGfsSvTOllmc
3hXdhdAWzvy8cl5H36jWYCI60o5cncKq00fbKrjld2c2592z77ZiA00bQElfscdevkyWpD1W67Pq
ovySC7C7hAuG0m5Oo5c80KMQvIfLh6nKwvNUpZ/eOFXnYPky+cEBXUEdc9usLokMqkuTfUSWmCiE
RvXVJYEc0apb1XCcU7b6v6k7kx25kTVLPxELxpncutPnMeZQbAhJoeRgHI2kcXj6+lxV3XVRiwJq
00BvAjeBvMqQO2n2D+d8pzxNqVWuQ/LlLks9/67gFm5UwL9fEpEcPUjy/HWMPhpdvN6+l1AHMIK9
laDg4xKmBc1VGDc3IQHkVI4TiaKcN65ivDIXWXBw2HPssbc7m1RBcdHBQIJrPxbHkG8Mn3c67AbC
zTa1pVATOfgKDJXJaDQCSmLTWdZl0AS3NmSI3FTNH4dktSeLR+BKMgrO4CkzdyP27rUw7Olg5STX
WU39ZGmzPwElsffjMv8qUHIeC+6dlTJGL2pC+WfAlLoLxHsuh/LNuCjsNq+5gS9uCGbcJGHM0SlB
xEy++zKniz7XztJQs1YEZi21sZam0Pspba5TnrqvgwAM30q/etOT/qhQJBFSDbk5N9V0JK/y2SqT
NBp02zJz1Am/9rjqHHpREaRv9O/9iUhgXJehDYmL8IhnZcUu1CL+ch6sqPVM+OZJEDwPHAIDlul9
j+7PWRXtdoGhYiLUYwKRnqmKgeJUPVUad05UBdS+dqDJNEABQJlafFYMXQ62HQ8bQQxww8VpSomW
ZnlsTI1xj6bExboVWNdRfMbGMr4gsTAg4yU3jFfWrrf98D1fUBCOinlg5Y6/XB7utSEs6xcvX5Rm
Xo13dCRq5D8EEPNOzVCtdan1c5ehNIJLheSjqbZsY7ONPwD8CxvpRLUsh1PS2vFTYGDexWMMHCc2
9TZd8ruRBMQe5Rr/peX0R8NuD00jD3VhvOo+EPtJCHMX2A+NSqqyC4PYF1Go4d44al04lsuStkpO
ys7JWeKaGLTXPWNy3skHW0vUGneFjbve1Ujc8r5k520v4m0/fucthZrry/qE+LSTlTgSkCYRsyVp
vbyQ/PtG7HV8eAzLVlRDAPXd0LhmC8n2zpJXBLAThDrOSXmSdbDxw3FZO5i8NqZin+1AQ+ATS+Sl
l+Lk1E5/yNpkUyY93zZP76YUabZOH5biWPjtKWf+u+n6mJBEs3Q3g8dzZqYz9jg5/vTZGJ6yHJ9t
7Ycndojx1bNEfM1LzpGYfCoYDf4h4exbT6ND1wb7HEV6nR8NPZ+R/qp3U+Ixqvujak19GPv5UnfT
g5WbmG9LQKs4jqmgxO3bZ4ID76GBu7DwER/UtAPajakT09jcClODnFOpf7JhOm4CuCottGvyGfPN
svxGhahekoGUNach6AElebPV6ULcxgA20Bq9dJN27mujUusNE+iR72U4QHL/bb8qFIu73OBxIAF4
v6Q56c6YzG6TdWoIHUwpPEPRqD1aPESXaNDvRMKOm8nHzO/r0Vv5WVpH1ZD6iFe58hPXraIgSLOn
GA2PY+U/UYcOW/Qt5i4cCshUhSOe/IYgt7q3bzPbWmKvKdjLZMjOXRKIqHSBz+ncGG6dsMlHrAp0
Ri2pjTY5tzvKsPGlYmYCYmcaj9IoYH7VY7HTJJ/MNBBDLeOzKzP/QsogDtcSJ+zMIuzKfbxusGjd
fae3j32D7pOBt9qUhTMefP8aD0DneP02lTNWYO3Y7fA6H7WTQ45rss8y8/ZZ2+BNcIcERSuKn5gx
DaB4P9l7fnhsF7/GU6joIAuxoFLrISwOy0EtWLrxfpc7Qce2kz6LCs4R9TRlH40XOJeOx2xKeut9
xBs4l3773br+i53kG1UtHdNhS53he2G4A7UCv+p9NqQ6EH8l4WQNwRFvWbemPr5hB4bvRG0XycT7
E5al9cdoX+fZPiesLG4xj9wLMSlfKQnyeI+zH3/pHKzqvgwjIJPV1Oajg2VBXqDHt3rnD8OBLw0k
/iByPAhmEuTXtCC/bWIwyy/3YEONVE7js4MN9pmtovILh8WOvbJ632O4D3kaNXb+bPlGsl1ce6Y6
QEOszfbgDEl9jHty6FLCjoLOgp205Ak5NTZeWn/yVo6dUE1ANNlZQDdwNU/ZxrDA4y1SXjNWABvy
k4p16orkcVL/nLpJ7Lmhz6GfFCcxuvlF9+2fGNWSRuv0NNiL+4QwF1AXtLqs7cc9i35InRwkOfqS
c2OkrxZt4iUrZosvlROoMqc3j7lo7fj9ThNVsjMwXEdjPGSnkj9mOy7Nd2UC6psfAC+wmhjntb1r
rbJ7Uz4xxeb0iAdwd9UgzffEK+Targ22glYI3x+Bz3sJ8URatbjbBn0QB3OwtzTNgq6SatUOXDLl
5L/2QEmPpnJuxThPpx51cQ2x6GRZ4T0DAHn0LNxEFhG0/tD6UWPw/kGiKU9ZDXbZ1+SPP0Y8uTDM
Y2o2HZDFHh3OZDZ7mSyRnZbffW81P/mvg+m3k99dmh8BBCVXryh4uymMdjhLUEKgJG3Hxb14HbK+
ZBqeXLIrJxNFZIynZdfn6UKOSeBHLfhEJoDVr4lilLtJRyFIu+1fzEmRZw+6i30s0olsgPEUkzS0
QjUIRLMCWZOnQEfmh0+1dVYV7dAK8t+HxD+B3Dpdon7mfc/CLpJZ/92x4ydrLAIXSGdr8EUmQuxy
L9kWVlO96pxEsIc3u0zbr8DxvPWUmNkaV/a4xo1zd8Psano1Y7Gs/WBxczXd5OdkEtZTFATOdRmy
dbeIL8mGXGGWAQBIUMeSj7DWfWmjzwVasdjLsIXwAPOv1W+B4VCukvJhR+yToCB6ytgyTiP0rGv/
qVXa7dLauJmGh1wf6TJ3Jb0yTgCoLH7xcxA6O+Maa64OswEMvbuRvO2tPVUF+lTH3eT80RtlUPc0
/sx2gOWjlxbqgEE+vhaTsbVZqRdd85KmcKaacfydQdF5S8wLek4RoVWebhgGDhkRN6tUsT10teHT
piZXx2neq9gmYWmkVSqbEXVClhwII/0MYlBiBII5VfxNPH2C6yQ5LXygu97r8k0nSFdkJz5u4lhT
W1gdl2OQpnssJb/x/la3tr9z6jbcKoe+KxBH4VY1BFRbhIFwPOy5AC01/wziB/6iU8++2X73rd/z
LdUkIPvBNUVicE4m80/ChmpTmOZrXxQh1yGFNAr0FTyBYDuZHXq3HA+PSEN5Lzurj2q25+uxhSTa
TriMOsWAutbVsdF0w2kTxI9JZv5pewmrZ8CeNQ80S2bM5pOawk9EaknUihwVBTL2TWcxeiv6pFy7
JSE+yO2LqDamOHJSsjl9n9K6ygxnx3iEuyybr2DPnRtLIHdNLRo8zS6cQ4xvzSXHN43TPP8OgEOv
nEHePd7mXy2PFGK5s8UqYNUrO2GGIo9tPFivepkPbm+QE1+5xkVA8rAdctRrD/pI1XZ03M58HK1g
nZF6exwdT686yRU+NK+oPM01ym8khF4OQe3NEbp60YBPZEGN3g4UKQSwuntrAlrCRk9ZRPb5CBbz
IHUvOrbrDWcvA/SXDFP1psySo3ZxGbnjP2TU2uSEh99Bk2HcoGIOwdLhYW63Vtn+SdJkOpfdIwcs
/lVk2DOcXn8y1yWVe1ThsZvnYCWrKnsyJxCSOcoTGDAav3RQczoGLocDXeMFhpSdM1lN/BwFeVrs
RkCzmzDDZgAHrec3wUfsTIgOMqERggIAikSo4fNIE21op+6K0IYV9rVwVSM/IX8DWbaHdjGSc9Jt
AEnjIEwNItLB3D24KvsyX17IXkxPfGjJIw2YP9v1yvPfH3nKia2m9tCbyjxYYY27UMuIN/8LPrh9
f+BR6hZzeFaNx3SRp8BkVpdaLOXlWOtI51JcICrKoSIZBaM+ioDZuHdW+OlVTDj8xezPKT30VjcD
5BMjSK/p3Ag+gOEjH9RrPi/P6HcWVr4sV5CMhFt/6iOnMyzCrvlBDBHRu7HPnv7xj70qAcwYA1df
ksxgfcSmG5biJtT8wV6kAW7QPdCc9vPoioPbPimUPSdKgx4ktPe75/veKke3h3Suj8gS0N1ZVnl1
Y0PQL9tngszmQ9CY6bH1x+rUhYSfBZ6ZXJZpYGbr9fFV9w7xtpwqT+i/HdbQZnmYXP/TntPxVs82
rP6kerFaYmpTEhzXXp2MLwzJ542XkJliuiCbukf0HqDGRYorOuyf4cK2F1LutBWOZp0ZB3wHXnHr
igE2OurwTec78E04tQxVhdckVqS3Wc1XitD+TjpxsVbAu3bSmk0kTGWsIrs/iFgt5zwvA5o76Hz9
bHC65AZb3qBYbviUYgRcOUqrYzHU6rcCYQcdI7mIqjNfPJBykaqD7NDIZYJaWFr7fCCGnjkC9jOR
1FHGFey6Sfxn9IefjpEw8x1AbYiBFTiYL8p4GzBo4zk+bAc0mV5Vl/cpNn/nUzffwSyph9z+EyhF
edDmHKxlG7hPkrfWqmZ0LrN9s1v5swyqa0h8XzvBgbHH7A0YDS1bTX9mxxBsa2wEZXetUISu1AyI
I231suVLUqbSq8XzV6m7tBsW8ebGRiO+HsHobls0FytQ8LZVfRWGZW+93FZrN+RVzVRTbIzEXS1D
mQMgK3422k5oDKodWOKXJZ4HBk04fCUyG1RaHNWlCr1To7TzKm3ns2hT/8LoZ62FaUM+dDew5gCi
VtDjEXgj/ybsgY64AdqKM4GKJZmujWxdes2uPRYCBZPgRNE5LoKk4+FPFjZFpSjbrUpJE2mrELiu
LojnG6YP6Kr0IWEsSLUFKq1NDwyZ6I0Iwu89DsbhMI5Wfyyt4Hdr9faJMSayUN0c7eQdxI1/r2Zm
u4V/cnyXKKmmml7n7NgZXoAXG4OTEu1zECR6rZVpMEVg25TDuD7kackTXTE3CrStYGI4ZHjLBV6g
V72WVXwiaGRfNuWwDT2n3Rq6ZoaHEQZjMHscGx4pAlaCWUQo1DHHeMSHUzDvwagcOf5DhsvVxobF
OOAsrLe11xunxMIVWbKgsFCovYctfAkeyGs3BuG5afODI8XylhHbFBSPTWhHRq41O+NrgP4dIf4a
ODvBLKZNjnpYB9tUNRSp/kIqXRvN7aI3jTEMz5Pj7DNTqZtVEhY2IJidygK/YifkoRDW6yzz7BQ4
NVYLyaVTWNaZCtM89d13M5li15n3pmVpOxSm+xFy2686GNiMfx4woomCVBWzu/ERNkDgb+4hdUze
m+M9E9VHmgtvx/wVhpIDJIwkZBYCD7kSuxTiRBLDP6YEHvsMAQJhZie8enQknSL7ylijbpquE8+4
PTY5BxzJJIXbszAkkopE7wCAHJKuvs4uspfhScWMzoHuIxauXXV0RfuVMNDddXg5IxPUx2Sz1mkM
c2RuPl7Rwz8nrTY+CULZlATLNnTDqdc/gfRALoJ5rQ76o1OafsQc9EpqLZGeyKo3coa3nyjxSDSw
H4q7tNzmbl6vs7HpYbhNy6rFJXcqxCMZooezatTBjif6E7UfGQJCjPfU4vHCPrgTnBKXSrLjluV4
tL1yopRq6p+eOiR6LEm2KJeIKX1PR22MVyaH89oaPoeq6F6phjWUDZfFtvxVLKVzDthyrqUKxFri
Rt2NM/Vq796LwWzel+mofTvfJvXSXx8j3FwC8OZyT/e+Bk2KG7ZYMd/cNrFP4O681JFjI2JvoH8+
h0P3u8TbUSq7f7YnG8cTmba7MBjfurQarpUG6JTl1i7uBgufXzPhBTGJWSiFAKbVDl+W28QnDl6q
s0BmO4s0ydm1Quxejtwj6iLjNLM3hZ6me2nX7a0cvh6opiG1hxPrHfMM5nGkGb5QmbP+5bbZ1X5u
bDUGjA2Ur6+aSdw2ZmyeUf9sHCcJN0D6CGb19HtJ2FyVe/a7jfJmxPW3Z7AlVn9hogpfTDTnQ7Yt
l9Ba4wM3tl4l8shX7LKLWhfHZWCDXlruSfvk6xbeOu0rOucEhp7ok51vmITUJj/D2Tossgf4mJVQ
4cw7G8tX7dIH2rWmgxHeE3MiRnaKPupR08WqeTE4+cuZXctINLNUZ1ScrHM01iYjeGbd/VrmAmLg
scXCslZJM9NQsPZjyUTnDPy9ZSmSAZleOT46CUtt/EccdK/Gf5gJQX4XitDeDCyS3ydHppxO1IWA
3mHUfuJFWk6iGH0+CPYKicVgVwZ4n8OS42pav2KLwqIik+aYZN4/7gCQPHDaXRlAv0ADinzpRrDy
EbcbslGypVZU6itZskNM8/xs1d0ZPyu7T/aLrUau3xffeC/ZPfth9QA7N6vFZNDcZF8dXz7NOuww
gf29sdKPxeP7BhacKo059kHsUNmtsbPfnW3fJntyVoXO8dcZjDirhoYp5TjPuFQXc/ynrBYXfTU6
3iH5Y4GbWjtZ9csR44/FZpbZehRfXtBtebYcm2Z3ylATNNnrrMfInpht2xm9hF6mL6dzL5aMwwfj
rmO+u5+QBkdtQbxr7s5vQ4Jirukf8zlIOeY0niS7jIBoZqCmkCDQwa2d+FI4JTZcMBSrMaM9M5uW
I7Y4mG3ZYmTKbRoEYz1IZN6ufBLjUO1SbinyktdBP1AyssnCC3bHPrcvF+GeGtunFAtWaCXTY2Wj
B3SZk8biW2SJtZaTC2a7nndmoz/R03FeM8ZJAXHghnKAqcbfviCwI3EIQ/FghKSxbV+AdjZaUTAq
GkNksQzxSdPezr3Wa7PYKLdHqYHooWD9vAa3ke50hf62y40oFYncCQlsG9pdv52pA1aAEsZtJ6j/
Vy7hACR5xdMubGs6ZrkkRzB4HCYM7gb8AuwoFTrWvI1C5wHrdebiyUL7SFswZmtAFXI7CnHz0ny4
lK6HZBq0XkSBIreaBv3UaA8M0TiYP0gdh/x1cRvP/1U7/9Aq6xVrN00cdPmKAsT8LB5igBzZsoQ2
u80R8q7qwNZM9Kp9WY8HXVb+jRxMUsiFQqkZyJmxfD+c+l8gROqtMQOh0qAqCK7+p0yK/seiiXiA
zEo4QnyeA6NALksWTkcY2MF+pBGkWX4z40VvW1tIkPNknwx2buwYzt6oVuRXZTI1xG8XjdNQvvsd
nibM7bqunYMCSbwD2RlG5B7CmoqNmJeq/F20jXtlgr73647rqwYaBieaPU0YPi2PEsTGyrn2qopx
njOBpPVTDF2BhzxbzBGbPx8ZOT8mwITQSA4GedzHrm0HEBf+tGrmoj1rJ0WjnnY8YcgyFAvRYEys
kylN5zzOHDkIxsetbML+UvT2NcVWTRB326J/nvNTNrfWysp5xNir9H9QQPqyaL6d1OTVzabxeaiq
Cc5iYB9s1XHgo79BPvPhm0F5EkAHTj0c/EMn7Xs7h/5pjPUP0Qf1OTACI7qOfufvC4Zpl6lY6k11
STuRHPJqJiDI8RH8trA7xu4fHvsdUYArkJBTxPCnviQlImtSeuaxnv9Qga5jb1Kw7bBUB0xeJHBk
gAXZ/NU4Py3R/zGqueDqHOv7AD4LYK35joaesJBOLKfWIiC+qprmabKaYFsoCqbFSZatnS3Zmqn0
rrHc8rNMu2eCin8UncCry8V2A1CWvcReGeFw+0M+Z/GRm/Wuyrzmq7Z8iV3ZSi42oMf1YgzdsQwf
cpM0f6tkmJ/lXMozhf0bzlfEqEseX+3Z1OuGVeQ5MyoPqHyeRLN8pOHA0cJlG5z8FJm0RaipmzX1
EfFdts7yjPuYdJMzUqp6J93iDyWTtY0zpp8uj+y6hwqOcrYJL39/zGoJL4bt8h62EVqi5oEMnY4s
XVe98a1xpj4z2vZeGt9riDBdszIp9g8KyLMHvLTFltAIv9vL8NXu2MLKeSrBvhcUUc7A4KE1TlPY
3DqmwwfbGvI9DsJsq2LNcEfrC+EkM50fe/JKtcF2dByfPyql6nts62dHqQM73w/2kfU+gU8fsYhC
QdLOd6y9wcGX/ruR1ON5CB/jmJjUISydpFB3t0Tpdxg3BFAR6rIS2N1wbigSPAZdsqFf9QM79ALs
IuKC6Rdh0BW6JKM5JU3L6QMyQT5W2wQDPTVKFV+F78IxnjFYwzrbGo2cL1Uuv6eHRchtnQ2hJ+Iq
MMyvJbuQCJsFt3kxmmvZVcO9xhQC15YsQyAzkZiL4Go9HHzIeS6dW0ceQnnWx0goOybkTG/qODLq
rD6EFoRV/fAyiMm3997QGPuxnC5Ij5NTWNXpKcVDz+iXJ3wgziqYCbPI0rc2974R5UBtnJz3vMYg
wjjbRFmZ6ifgek/SyPUJepa00+Cez0P9BFaL9RQBFCwH8/rJWLKZkSu5vhP2+czr38tgSe9m33+g
BaO0c3y1mxx8mnpWX+zeCWhL6K4nMr031VIWV1mVL8MUM2634/wgzBBpA9vQ6+KOq7kZ/8xZ3/7y
neGU57NzcPTY7+awuYZsLblQ1LA3HWYS2AGv/txdxsBzN7MG/QrRzt+U4QKfitH2oXnQkKTpnZI4
MPfcNnuP9cLx749qQQzGGgbge+Gz1ferHYJ5kyAWUUQNCpP97HmbsQORiholwOj6CXo5vQ6B/acG
5rfDm/VRgG25gFI+Ws5go/kSx65HxAZeKeAkqBW70cnfGQ0upJLwnijVWcNW2/9htVbIq0il6Tfo
IoWzvHod/k4d93881K0QEpJybwYLVqYcHq4iwWEdL2iyyn65ezbUKFkMaEx7o1oT+giXNIjJZglT
gdQxxesyOtSLY+99zjOIU530m9nuvtqkZ6wDiGbtJuEvD3Q7tgAgkMjvxvE5zwS3MK9DBGppWCPS
3T5GSGEE6ggEZNO8g2x3+SWNQyIgSKDAhSHQXqvcytdGyap7DNxfgpklBtj+PbbE3QW6yksZrien
ffeM/m4EBCcZPoEiVm6eyLA4Z6p9S2dxD1XLx7EM/NUec/5ZLJsF+FEeyvzZRb1mWv2rwVyQaADy
mAP0xQgBZnfXt0TMIzXcxrN6R7qGV6sOEaAqBhypvBGLluxSEKeZjlyrj18Y3PW3wvWPSxN+91Xy
AfhxpYt5P9XOT+YWL7PiLeYVtdECFyKyDOhtlctn30/W/e8v6IR8uDVwulXj3KkEfsE+f7eT5Gzh
8Y31FCVm+EOnHJzmaC0vbRF/lASCR6xq2T/FO22xTnl8k2HFqgVlE0CSqjk6ZljdjOLecGvMgc9F
20BfwajgbrEW+ZcOjsI6l7G39ey+WAWDfMk9niiBQWYSbfjElO+4+IOHuIxEJWNpMUiM3F2zwT7k
8UViW+Q/JbMt2LrVHCr3aj50JgRGZTtH18WV6Ujk+47LzJW0oNFFKx4aaOQSWOzd0G1hK5jMAL4U
vok98j7sib0mCVD/nk2S7NryjVfqWGXZlo6Qoo/IpiMBPnWEA1Gu4nJ69FdUNikfgCzDX2mDRjR1
IIIRvuZEjZrWysFp7pQ8caxu1SakL0VRlQWbVknYEO0Lv+2414vc51O4PE2zDT5B1QelxAFxaXPq
YSysGVFPGzOO+yujcJd9bThFKJUN0KHKIaWATYc/jMMaTFfIIH+IgkrBo6UmNBP3ljfw9gL5DHsC
sUsBVk7G/kydMc0XkBbTRkD+wIORl2dr7sozsJwAH7SPBt10i7N0fBjcLZ+MynlSmtFDIxLX7Smp
kehYLM24b5bI4JEhf7AIKZp40weCs1FrDhT6OKFbjyBcB4Bz+ZDhEcB+BOhFrkSK7T+QOV+XZFZS
yn6d9cOTV2YhFD4McEisWobNaXqA4rRg8CPcqGbYXCQIg1vCCm5/f0wBWM5+mH5kZR9HwtXfQ9Og
dh6BItVF3141C/+jI23UIm3AFDNggRSrYBeYz1URyjMpR0RpavUaWm5wwHWmjx0PZCHy97rHpDO2
kJY4b2BGs1escp0/OeJ3Kvpu1yh2gthjEdw60xOD+fcs1cMl6ZodSRbLrUyXCbHwVhAwzxS5DIdk
I5b4YVSsiIMzceYSPcirYTkiX6c1ZjT7r85zVjugJO9+o6FAx7S6Q9qyfSv9O+m1wEiSfqHpIpQD
X/B4QlSUrfG/VivX8KYLZQiSOKFgfpfmW6/95Ib+ukPMxpDJrsJ7OsbLeTFT4Bgtp0xJWotv9x1p
ty2vQtJe7XhRkdSMUbBUk0UkG4LiCqPf20P5xWb7jlF1348q+bZG2q6gzxA+F5kBTcwc6eu9f6oY
dXDut2+QO/hvKS/b4IcCXVfDo2TR1O+ZYTUHFmgomXo+PGnCdI2DgE2pvzwGlcRPcpscoTug9yUh
xXIN+go/fOLMnU/ZQiqZNsp5n3PNmb1eoUtJr0XtcKcmgc+lKndjqPQWoWSPnG1RVx1XDVIVGLba
X55iGdhPSdYlp7GX0GQmJTbGlIT7EBEXWWRTcXXD5dCzQ1/bueyNFekBw5kX8exo24yA9ajDw6kL
opPBAwnwQ+Sjo98xQe+2eYok34Sat6mzst7HlODEDTLtLFXfH7Up+yNR1YASEyoBrscJfFgVbBQT
lbKfh62YxmnPMBeRBgDBKXVJuWyRmVQWqjYU19lzHGTF7iGUt/DbrTuNFKJ9/Pj7v4IuCMmo2zLM
6JA/093xo/L3FppXRKvlH3pn4gIzez4OvlBXNoY4Wxyxr/2SpMoMpEfAKupok4fB77gnJNA7Akrz
icOWXlQV5XDuB/Eu0S+scrNMNnY7N5vFYAFryjIAs/Ne9kUbSTkbm2IYy4PTkcTMYglRG7bDu8mn
P4vJOGM1Idpkcn/VfvzbzRGx1nmjmZvNkZhqtCFMoB8G6P5AMtzPgX5CAXs8F0ZerkHUddtU+GNU
luYvsgW+AKSIS4DMErDqhgTz/BaOg7fyZjvZpCDxLjmmd8o0iJ5ZK1mkm5hICJe5kJyRXZb7SE7f
q5kj5J8ywODTKO65DKmLMmxHYcCX5kN4kvoSeFjeB9U0e+BooJgZsZ6ws33y6muMM6f+8aPubOP4
9x9xmVyoc5KjC+ELLQRac5n3yFdjna27hzIw6POauGrtW8e/pqb/Z0a4fyVO/H+FD/acEKPa/+CW
+6N+Fv/NKvf3//J/E6YJu6EvZkHE0wgm+F+scpx7ARYxBFO2Y/vAJP6PVc76N/8RYRQ6vh088E//
lTAd/JuF6xernGn5Zuhb/zt0MNyKR3b6v2JbfAJGiUIXFsY8z7Y9fr9/5ZiEpOiOUuK/t+N+k+o0
PdsfpT3Gl1JmCbm2AyCoNiYlzCMz2FroGqTJ3mMEOLDR/euS8vZn6StMEtIlCKWOApiTyM5pHFXV
Ia5/zHZiFB771rM/UCkiZ6inY5AxRR670jzaZbGz0zbbJLFDyb5MLcid6miJ7mSMTCYZaCeSjYGY
4KfjeHchrrC9nMv+qVSzc2MKtgkQwIUOyPrc4d4PEm5A16NJrhBPJI6+9w2iQuwjrc/JkYkYCcZC
PkpebDg66zPazGTtjBdvyRxotT25BUGbvXnBBvHL8Don8+8p9cXN3hpgXQZ/6T6Um4p1Z4c3q+Zk
a1NXvuYN/QjZVuelHR+5IE2wrwQ1IZq6hdYufGbT7W7Rkjk7YHYos8smfe4Mu4Ak3z4xa7LY2zys
5r1snmC6vtcYl69c/g8Oo7H/u98mKhm9p6gjmU7FPQSiie9HNnuNMIoFwljttdmgeWDssMIzaG8l
S4ijhSXsr07XcMRxgn8cO+ojVVCPBGPysUFOBXkJhxHNByFiiqOUwI5tEsSQ1Rm5toEzXG3WJet0
glvsI9Idm1T+YEC4LZLCAuhPeqEO0S6F4Og459ozFVX6WVqYMCAJ2FddWPbbgKgrxKNGfKmrMI4x
21jwgocCuiXt5IYUF+OMJRzerOW8WePwmPRaqAkmRDshtLU5M04uMRMnHU/rME7HU+44bKYBKooi
FFcTFPXeCpWHoK8YSLoM3gXShRu7KOcSJEIyeNOXUpAc5vgFm3pvbBD1ZT8e9DmgHeVzYsfE9pC4
wbz3NglnI5+daax+wCxGShzgFsN9Q/8B0DSApYxQ2r+4f2NLRPEyVS0aXJaDTFGcGetVdqhtZtFY
+Guip38RYEnYboWBI5mkAaHT3A3t8p/eANsNLnjv1V632YJs15kZN/NqGIM8LQZ/Q1C5+ebCdg2Y
th67586CroAt6zxZtr1mv7epazv5cDTLiLnpNuhrFe4uV+1IEpBXoy1+uMmAVQZ8IIvb+V7naMJk
RufftXz7ZjHrD5vuwG+X4IHtHa+gB+dD2sQvQRO3N+E3JBjUKYpIGX7DLqy/ZhwMbjGRCEJ0k7+d
FUiC/DHedgrrj282H8KpaAUmYRxDi+e0qApv2/d5gC+I0j12vXtGl3K1Edm+mEXnbdwZV1OLIs6b
/BP+H5SNAY11olgDVsjLD0BBzVPtgMhQRV9vzMpCuaLI064KHxkNgRs9DpcDPhr7bJWEgg3dV2DI
6TbV1BU4IdA0zD2wYmIPGQoxXBqlihhOvrZB/mB3p85JE4vFjL2a1qmpoI3lmt2SRylTe0i6aUgu
/r+zdx5LkivZtf0V2hsTbRAOBzDgJCIQWqUWE1hl3ixo4dDA13Ohut+jMNKMnL9Bp3XVLZWZEXA/
++y9ttHyDOJNCHWMnMs4ei/F3DfbDMFqmof+wSVZvMoVdxaKRbeNE6KIcPvd6RXd9SKZHnFurgdL
uoewxS5otXzVoG6OxzZNgZWX0YMuw2TvphhATOcSBO5tVFp7aHT4ME0bXTUux7dUJL9EMpo3rfPU
JitgzWFPooXGlPlK6TPtRRNZKfYPEzW4YbCxDAekc91fYgxO+5QGdm6g3qZH1aWRoNBOtaEwSDkJ
sb+4fxpillqVwFdpk/zS8/bWBvG+yXBSpqYzbW2AAA+dtqzXCvNsga1FTwqrnZsNT3jQRjbikOyG
VgFcy2xjDSWtfAgWY26WnkGw4S8Xy7M95EiZkkKxTxyrRUYh0gH+8YauFmI4HOnkcIr8BEEA8iR0
E25x+NHzrNy2Rjf4qZ28F2X3zC2UJFIUqZWHDZVuE/EcpKyrzIRKoikIpiveO/9MplC7AGv4y+jG
+d7U6aMbozuxsNiCCDTPGmvssaDfR5Bx2qb98if0YtjxK3WU12T0Jbo4Sv4c7/CppeswHd5lVVof
9jCdg4QolJF2Bv07cN2zMqqe2wY10gi1zWTES0hPgrIH2rGkPAusDjhNQc8dVBVs4zkdVgNdHrrV
B7cgztezo2cvscdh9LunFfAlgYoHSHlMb3kqmbUJ3E7gT89YdDEQYM44Gq7H2Josgb6wPwVYV53E
6ihhrvZcvjUc1ZeSd5hOs2o8gEYqUwfUGBBFT2lw50nOXlsKFJdJBgIPLXO7MW5qn0VQGBJxAwqP
gXcQl6WpwlgkWtZFdO8a+EyNKbc3wG54zvXdvu+s6gL80lGewdrZ2GucRxRpRDkrX5PDKuILMSiL
7T876TXiTBJSJmi8q5L4hquH7VOYVA+Cz/bAmCxXNfrfrShJXrfNpeUrcxm5r0O3+IqXC3y3XOXz
5VLfLNf7nnt+zn3fWS7+cDKrlbEMA7TfbqplPJDLoFAxMWhMDtEyQszLMGEyVbTLeAEnP4KXwciR
L8MHDbdwJpeBRDivnGzuWV9GlaSH8KJpYUi7ORVCUToRpHHJ5CZKbjyrcXzaS+QRF51YBiFd5RVO
GQ/eYcL0NDEvJcvg1C8j1JRhQx7B7a6SKvlhBA+P0AmdfbIMX9afOYyDuQlm78DkWRzj5cOf/9fp
kmZrJjltGenUMtyVy5gnl4FvWka/dhkCHaZBVrV4CpcBsWFSnJaR0VyGR3MZI5E2QFxrTnPslvly
aiMX5yQW36ELCpbR8eD34zyssmVABXZV77xlaM2X8VUtgyzm+Zq6UYZbjSk3XcZd8Wfy7ZYhmGTL
geM+oy2cATmcGJWjZWimD4JK8GWQpknIehiYrdNlyB6WcbtfBm9rGcHHZRh3mMrNZTzPl0G9W0Z2
5nNgzBnpMob5mJJi5KdqPhWe9sByyz40eJdUnTRrgmfHcEAWCN1FIFikgmwRDYZFPmCbQZpcL9RB
jX2LAorMoBbBQV+kh34RIeCYvsy4KY4yEr+1iR0g8dpg6/0RLxYZo1sEDQ9lI0HhSLTykzbAbj81
k3XyFhmEsA5k60UaCRaRREMtcRfZpEA/yRchRV8kFSMt9fNcaPd8kVvSRXjpFgkmLIyXYhFlYAyZ
vlyEmnmRbKB1xbRsI+NwRYlX9SLtaIvIg5x2Dywze4EjCqfgjxSEJmQ6pNJmKzsZZsJleRGO8j8a
UrTISfoiLBmLxFQsYpOba7BEvZSGDppnn2dn6s9eI39ryiB8Ek35qSil/TST7OQLulY8CK6w/rtr
MOZ3XbdTEumUaXCV8x6snuUJO0DrlD0g0pnPzZB7z6WSp9Qssism8/XUmOimreS4f/TK5juKqu4W
6e4uqCAC2Im1C1pZnnIPTz1IS7VKgd2cCPrlzxgeY2JKavS91mn3VC1MPJtN/aYV9TYUyqakLYZw
bnLeLLiL4HG2qvqh4fDr1Rg8/vmpLNUhhoVY2//8MOSVih49yK0xQS3VE0+inLO3s+aQioNJP0Re
TaAIfzcREK/ezPi8LOB4X0Wb3pdw80aCUjlUM46Ozi20Y9gAFQuFxRMA7s6LBvoLyBbivpn25R1A
qUpmzY+I0xwM+uD2hnL5F5jRXs7Q0TibuW2NCSSR2naxUHTGi2PPckVgjO93XSvSmvKDLP6TlZkf
TR5Muz9/BRPJGetPvtG08RQPrnmcB4dfHOms3MVwrpqREuy88mulb6zS3lfpDrvfW5tZ37UIcYZ1
+pvyii1kMkB/ryWeqCg8WsOHoauntELQs3CPuNFTH9WbCgRfgEc9MkIDmFJzzGb++FJytCa19a3V
qGV9h9e4hVoIBi/w1vkYHRJbcSWAq7BWCOZDmT/0IHJ57ZTt4lWsH7l2qEfVFPY6yrmu/dvPaQyk
jTZ3LDOApbp19Ds01Q+Ltzcv1w8sWgn00ZJgLDGvNkqf7YmnQNISgQkt9zmEMEgoN7r2HbUDWZYf
OSHUi4i84FFXiq+6oV5iWp7Q6KC9aQSueJrTwOqyL4jgm4w/UxdyFTA4jqNRwcby4vwxIzpKnix/
Gf78R5flox2n1krEuNOMyJzWQsdH2Q5dT0HoynTjC5zD6JLUvPdntwxWwlUQ1CmeIy1Soe0t13Ij
QmOvKvOUTW12R4CnjarWwsUgmd11DSPD/GffDV/uqnL2q42q5C5vO+PKNsO4joam9ui9NMV2YM74
jFnDUa6GK87NOYWJM+PdO0QC7J3XWsZzNzfYqWAPH//8cMjJLWkxpad/fsiIXh/csGvWf36IpJdc
ZaNeVWAHTxMNcW5t3oQRf460Aj1ndbhpXNgQE5cwCHT1058Plct3ou71ATwvP8fzLz9KrOGrpV1k
bbDq2i0t5nfw0pxi1WMwhskd4OYM/rh/iatR3LURDaJujcaXMt8J+gBpI9a/CteoCNzPH6EZPCC8
D8cAme7WZlV8Y/g51RHYy5YXCxm66KjlibxwyL/bbSL2tDi9Gjg7t3ZrHGPeG4zj3tpwEnfDrrmD
XSet+zD1vvsmSmKJNYs04nziKJZL+4QOugkqh9hRwy9OGLK3iqcVfXRJfUI95drfy/PfP+BEWJF2
sH0c/+rsRUaxp9PoxqMR3jl6wVYsP09Oud1nrry6jEWXPx+iaAZ+KeMzGy7vqEzMrFo4U2PWqc85
ncVhsozmbqF68LxOrsBe8B3raI6tXtjnPo6/WytKnv98UB6eIx2iNzbuZIehoH7WFEs5Wxlsipcf
QnPLttVMwHPItBzb+ABwwYuHI1t7GuUW53RrE91MI+smc9N6/vOhWhc9+D67k9mxImbzHGch3TY8
5de2zjIcFGK7Q43AaNCH823KsuCIK/k22gPhPLd/8/icHimFuNC1Pa5DyqpRGUgANmnrmw5r5Hyw
GOzpO7Kna9iGgR/mDwXGlVPUG87dIOqBC7uYv0bc+Dmp6FezQ4gB/r/TQ562BkWWT9kSfnHtTH6P
Ma++sazfbeJnIQPfomNlZ1Sl9KKVAAgYTAuEIXPXBRaQ7nH86e2OjQzCsNZ4Ia+uueUCBLwtZUV5
JHvYbcuSIiSGAMBrXRD/mNSIZLaYz2NTNRt7JvqSNQaSENvknZdzE3RkLQAj8byfpbrBRbl6NoQW
hLTs3BZ2tjZhWPc4P2rw65txWibRiu1iHhm/Bi3ewgvA+DtGb22pWTw67OlkcMxfMwzLm74awp01
KncXwSXCjZLeYhIxa4/+nrVW5v1ViwZv888spp001RuM98pAvxHhd5jMe42iDOh08Pj+2a68Se+q
TvkYN74jzzlnqhu3NqwiPIqts04U/djBAqNprY//r0uDsWun56n6+Zf/8+uvPF7c7W3Nu/Dfc4lN
3QJrhiz9DwV/A7GN2YPf+ND91NPjT9Nl7R/QM+Dn/81//Kef/8lfbwkpQBz/97L4S9v+qv/pv6jU
+8fv/Ls67oq/ubqB9OxK7kCeafA5/QMk5ywgORhqnjAt5FsDhNr/rdTT/yYMkB6usCzTdAA0/z+Q
nGn9zRVC53dCIDeELs3/DUjO+s8YN4NlLUA6HZIdRXggn/+jNo7R2ZN1By1TxRLPioD+Dtm9a/CT
bx0MfBk38n746QR4ucl6AEzyvPwvmIxjNcCYTUF4dg68Lu0ejzaGBdtdyRIkjNFN4Y0mnJvTG9mL
E6JcUlySqkuhZvLqHU/FgCCxFgK2CkCbb//dt+K/INTZUNn/k+xveAKOmeFSrGeYkrTgf/zUQOWm
/Wj3/Y6/lRCc2RypY2K0AxaHahVscmu8AU+Pt01nPxT5uNOWXDo8UnRC1/zLgGB79JJIHaO2+uzw
2GyztgMSo97JfVdnnfVeqIt7rRpx6hZjIrUoAX457okhC9hpOpKjm45pw8aAP5ADB3zrqXPwgUOF
RTCQ0cOUhcnJmTBVNlQhHFBghlUMnflO2ehPyekOf9C4TNwc/MCm+zVdumdxqOKhLc9RBVrW9IBg
kyt4iqZ0uo2s7FZhFvgj6Kk9/qv2qC+RCVEVGHfple0KYmHBLBpibfYv8Ha0nOrRYag999xL5+JC
xvko9X1TsFCf+/Idm9YGndv6KFptq+W2vi2E0+0mxQO9d+v4gSs5Onoj5gttflQwmpaJlsJkGqDy
rxXPylVTTq+sRe6KeyVaW9TfBmBlnRL065a13M8DhT566xxHHZKSFNkjyfQ901x8hfesXzJrow98
x0jUmRv61whdi1yuRQQwoFrM0FTHPtmAqrya9p8ILFhtpShG0sQux9CNybehhACDCSGU+FiFiqSU
++w6Tbz3SMWu6ybm7GpSc91F+ieZ+fQFA3lM14p6aeLB47re5xtU8vIoXFpLJvmmc+FG312TNTJ3
SWeCXuyLBgwUl5tNUaniIPPZ2PSSKDjOpi9So3i0dPz9wbxD5z4RHh9XCivHKmfLSpPV1RrDNW7S
2xjqz05MfR+xWgpv1qSRESYJ56I0puDngtUfkTtpxUvBymKrS+srjb3gIGbW6KU7H6davmZGM9Hi
ET8io/V40d36HNRZfywG04/DPtmYdejuWOEWz2qwT5No2FeYwWdVOdStiwjbvBsCVBnt5JoPw2fW
BgHINXUD7LirNRGtk1r5lK4cTBPXSQ9VSJBBBH6C72cs5wdnbg+awbKNwqBVW+UPYgj9BG72OvVs
tLv0pUvUPU76W5rQLWLjaXI7uTUH7AszY+jogBiYzU2ascDh+w/hpI43pm5euuXSjvVv7Q6IoY5K
xNr71hyiEHrkvtLCTU7KLkNUctozMKCv6f5TabApveBcpuWHjAkyUE91MCSPsBblh8wKs1xiQbiz
8tIvC+sCxm1XSJrqK/jeeKKKgzWP51LWpGumvaT+Seedsw5pJmwMTEzBLZuSa1XX5zTPL435GBnW
N/HIo5QgleVMZ6TofZU4uxhYcRJphyZCohS5wBTQy5DATvwy6QAL00w2vjue56a71kGDW09f7oPJ
1ww9ifYUKpGp6PXtDXeSnjmmOUGmIne3sBcnRvF0LwvuaGny2YUNNj4L7LbhDhvUB4z7uXhrtfoj
pZVtgw2GAosYg7vRHOmihj84P2raqdS7GtwVUoJLRLEMTmbhvvH95OFnHqjJkGhANg2nJSmKKHyO
4dZtzH4+lpXnbAkJ0kx1luoVp9Frx7WMRYe+Ui30xzA96qrmAp7BHEMdZdl31Co6s+e6vthRQdoj
k5eW9aTATLPiKneFpI3J44DzB4eew3BZVHfH0vdFc2O+s1ANps/BY0XWu8GJl5hYy0F6OHyGBlwK
hxnJbo93TfSWTcOlnutdyR8PDeuMLfJcCzqKpJ9T+wqtzJmZr0NCr4bfFZxJtCF8pkXYrjLns46j
VyOm1crzfk+T96OxpYF0ah0gz59jbCJk56d3Od+iJvtAlHHrt7IgImb1C3YY/CQQvqXgqN1FeqZt
LKsr97Q2XRE0sQambAdofhtxOMVfuvk+1s67NlLeOIg7yHLMkDo9iRJmMpDFck2Bw21JlJuDcy0n
M/UpCIFVDGDU7UceePFboFEImxF3WHkBkX4SLzrMNkvsytCZn+AxsbWEylBGibfKDQ28TRH9gN8W
vnTXThLpe8OO34YIuFen9U+FIKxrK+2hm9tvasBwZrML0Mv6c4T/vS4dTfd7y9l1NY8XruopPPxZ
34QLD0u6/VEOpsID3bm7bubwkw0/pAsLnLYXWEhZOZ3tuLW7ZH6cSyIjCWiuKDQHTKh2hiMrIQQI
ZFTxrkZbfZiKhMIw3PMBlTHrGsIka3XVbe1mJMuTcbif7ExviCgP0B7UN3tF2FlpIzGdEFnAkrAL
YSrwmLC9p6G8gi8AciEI8EQNUxo1gDokoKOm1bh56sF3OBp44NBCFdaVjxS5bbzpFoWNZPf7wSfZ
XVIvFVsa88g/G6wYdCv9GkcXC2jlvk3g4VRRpIBGund2ltgTARZqkgnQCqovu/k0svpixAhD7KcT
nF7J58hu3m1YIyHgtr42tIcob/qjqO0HkcGaFO1C/6sWBlRnIyCbQXP+88HVHRpF9WTXYAmUS0uZ
1/HvMHLQ515N/qqMBPxzw0j80bWatYoxIbC9wXS8tLxk8xZ7KjsGtwMFWwMHb1DN1lm2vMC8G3nl
mUOv+DZDklVe3N3Bs+arCGcmi01Skg5BUKPm24vnY8entDK0JtxIRwGYP8qio0K1VpumEx6XA0Eg
Y/BedcLiejbClzLj5fl3laYdbAUkm7WJJYluCrz0w6zfgPsV+8HR3kq4RANev8ewLX9pWsVdTB6F
wW5kcuBFNbQ13NI6hk8j9tFs48TvNBiXhWBHlDFbGiaTdThWLLvRftdRFzwQ4nM2kVOxerNZVnR5
/2RP7nM0dNuhxcIgy4k8le39jgYDkc1NnlR/cBlAT5VnPbMWNjdzOxebIsBkPQ8BzoJfmceJS3M1
uS6tWHXSSPYBLUyTVjQ7xvzHVO/ezQkdwpYkjBEMrg2YCXco5ntJDRbPBfbbYhA9lpRu2Hle99In
xpVcAH7RyrIImj9jEKSs2Wo0bF6wswpUrJ7U/wD9ftD7B2mVi01O0IpSJK+Ay+mUgOmbr8ouJE/f
cf92URwPckkAeHW0qxnaq8rC5ZfD77CmY7A0vkmL4jCib4chnigWobJoRVDdtav8peaQSZPpu3LZ
tnkLYCQc9E1DLsathqcMnj7vhjDy2zwiMpQpvwfHuaaugn1kTqNdrH8m8CkhM2D7Socvlw439HTZ
rXFlhH6J++jJc9WDK3pibFX60APyvYbh/ELSQd47jw4KWvEKCnDNaptBychwc9cpYW84T1dZWRfK
lmkoGLnTGL3f05BHOZa9nwM8k7lMdjlZrU1ij5gGbHPnDkwJekcRxuARIXO+WBDV58LRz12pzBub
nsvUJOFZFJpJ+d/eFUN0s/OGz6Tpo30sQYhFo76Lelmyk0ODrFyys9PETEUUbtjqgwl0BCoZXE4a
uywrS25R7bpw1jALtUhBdShXcZFyARKAYjFoLyEDG68dHvG8Dp8tWhs68B9DLfrHpeLrEeyHvaq6
Ojl47ShXYFCjrReY/SmpPnK20WhADoZV1BdMLyJ8yBMy333S5zvl8tZhwf4DtuyMURGagWXxClFg
d8rUMDckz8YLwhSLGP5h+9ztP+MpJ+T/b/9B03kCDYl3MOhePLg8pee83GLW1x6tHtSGPSJuS0Jb
p3Qset9DlCZhjv5HVOclniafOJ39zAPRxpAOic6pggcVBwT1rToCvlrQ9wfcDXdNCsGjuZMBE894
WLjeVfMmMarxA0g5flHnMxd9fsh1hTXCe7TqLLqOw3ns62GD5V+xRjJ5I7bDp5qjR67ov5zZ+YKr
57tRWBNrdL8g0XgaMdK6Abs76uwQGucnjJEIFSmFcdkWNRF4S4wuXsYXsU3yw5QMBM28bhvSg5o7
1ucs7Yd6Lgayt263FsiIpsEk3XGbieVTLIWzac3iPFFc5zuFvpJdCcA2gOhDKgJpkiVqG75EH82F
8lhNH2m6pF4hmm546RNNey+IlO1zARugn5rnMVppIiAXlHg8M2DGb1Ii/BRiIFeRDQ6LwM+iEsTb
KKZVzduAbPUbxIX9bEHeYmv4jVmd2Euw8+yEbziIZyaZ/IhtRPKFEW+21pEG13HXaJcobr17g7u1
64Nm0xQgnlVj3AYyYatQjaw1uIUdwGRu06LaNHUVPyUDsqcqXG+HVQ6cQmMZa3aN5TXt9E2rBchq
oAPQHPLHJI3KSx+yyWvwXGxb3oQb4lHxOvTm3xZ9tzuayQX5ALLulLB/Fd2bSqIGsO608gylHeKZ
HaDKd56DX4xjIt2ST/f5bmVYvxvC2B2/pu9uvE4HGh98W0u4R3E4qILqRhZD45kTq3/JFKGaguAc
9xSAC0Sk3SfypnJrAe3akF4T99Ax/SYO4utQNS+2MUUEr8WGb/1dx2K8T/uuPE0ygN4iWSCZLKBm
CysSYDgY5cNgke6cyAC7CV+4MPrVmT4kqGPWRBeniOxVbc0MCuW8nmdf5r234loFySoii9DmO570
m7bo5S75GUzcDwUGs4ikdDNn5ka2GqMJvB04ARsHilRqW/O6c8z93M0/s96+VJ74pTvTqnO/LNF+
G3RarJuufbJy7hasZZGpS3rYPCQG0GQBc0NydZNs483WWVliS+bnOVBhsrbM9oGmlGvvZuSPoL3s
QlObuNBL4Et0adPasZ5oTFpXQ/1A1TM+YkIiq2TKeiCw7MrMIM2vbsSkJ4Op9FMvZy7e9W45bcl0
1JsJP91OeT8dufELBYojKwXNBZoq5V6v0j3eqQ1FWAq6bbKgc9juBo2BHJPhMyzBGPVp+81sl20n
s522/HXhqktMb0f8JyfMD8pVmpBJhMqP4YNWE2AQfW8QyW6KbWHywHHZ+xQssOhBrrwT0VxcmnNQ
rfs8rE/U2K06CFEX1yVmUs8BJO70C/wIgSexz9PJPqRKvOca2jcDKW8/81AqXO42SXehzjHhJnDv
wBp6FOt+3nsZwSW37m6gaRFQZmOrBvXWwdLwmuWmNemXbnmIUbf43uq4IIuo0qllCl8D77dysLiw
MuPSDvK/iaOYW7v8iN3paQpIiI8py9NB0huAwrDpeXubKGh0VqqUpKG+cur5VGOSa7X00lX2tss5
pAXsILerZl4gAXjuAsox9OokZKCTo7UqeEeHBcAHbdzZI4tGkRH3pio2jARun5HyktQytbPhPEES
hAZVMP8wmpy51oLqAWlg18jxd8q/cdJ71NIClL3pIXGOPEwKKCTkT0UUb8MwrddOmJDeLJk3HAH8
lzqeB+5W9bqrMqIiMwXsQyx9R2sulENe2KzBBEvV3bYMC2w2wd7U4/TV47g9sTOIVzRuBjcnH3VQ
x48qrIwHlUmuW0H5GI35s+vl3yO3t7NXsxHFW/E8t3q9rVvC5sqRH5WGgcU0C9guXlQAf2dRWqSk
CCZjr/Py3NTcqH2V6oeCfuWwVe4aHg+cxaI+LC91IALJvg74MhMiNkGvGbAxnVmQ6ldPrNR+c1tm
Oxaq+inA3CYLBS/JEMXVlkeOROekVe4rnqxmR4rtsSmwfHoOl87SpIt+7j2saIC60ZjnU2M01kEl
+pYCykutFK/Uav6aoamt04reCP56wypfcmgNtHfQsgRofV0EXOoK3JCcInm3KyiyVGF2KIDdbrAb
rDJzphtO4MqYnKe5SL8jUvCLL2/iXEv/8tKqeTTN6Rc7YP0llVq5DeCeHyUGgKvgk93EcM78qCYL
xmH6K4tA/Ru6wDBU4VHp4MtFWGahX5b3NA6mWyjeCCOBFa4MpoghDbioG6RbnAUwqtfte22pR64o
97rxxn2WuP2DPcwatCWoiOMM+iSs073lsSIaJ9cP49laZwmdlG7xMNVM6G4cPw1s/FigAgnugAtH
msm6qE6TUzrA67hH4Kf3Vlw/leV4gU2S4ZCbt3bqOGgoPb6fGZYyv8af4yxZ9Z34aDRR/KAj+hDu
3JNBUslvxuRlmKKWB4HPX8dNpqN4KDVNolMZN/A5HdUGhXdVIyDqRuv5gnbGbV3QnUpN2itL/q2O
5OWzrFwh8UWcho1zSzVq0Id0abXQqhnUBkBxzaJguJbPIZL2uswNeRmNcj0CvaI7CgZNU6GidFO5
i+GXhV5+djNBHtioNtTHqI2Otrca8/B1qqkgIAKP/JDWwbanJ60KjmUJDcDz1KVPnXd4+LsY0PiM
R7UKixuGLOyW3aPBRTBl7BpDNqnZfoT5tu7UHa8dx3y/1WadWAuBSyE8HtxqRNGiXAnJXrPhYuVm
si9VZAHSSk90kT7W/d3teFvwW7ix5D9ckGBkeBoJx/iUzhxWyKq6xTdF52VVtvfKjOO1kPmvNE6f
maMhqwTcDsr6EnO2lyVBfXcGYcIFH0y+WZF1kTv+8+LOjqBN23uZFh+8OTcaKtoO+MVaM3HAE1CU
PNhdQ9xEg/ONSzNe2piOrpDGMH+UPKc9POYm8x4wozG2CeOA18oxt+m2ubJGDqRlJTA63Qtf4xsj
Ld0UMVdmc4o4TzX3MrFsGCfxjE16XY6AVMqBRK3sIZWJ4lXL9WejhNPntCcT2x2drsVmKUfhGOo+
HF37i5aGH1nXp9FteQZ9CJdHcNoM742EZWBjSmlkFxLRE1+D+dpI4xBAaFrN+bElYgumtaW0mQSi
4WMQYBebi0uXQt7ZeQz9ibmK3O4RiqHRGtiP2trHNPiQ91jliICv2XGhxKF8/m70ifCX7azd8lVQ
rwP68a2v5Mmy6M5zmAjXqtXB1NXPTdbuWlGd2BjeJfWzCx5/ceNg5OM8YTrPIgYITl1llH+BIyDs
PphHumqQPRaPHBfUrtlMxXCDXnIFA1LvRTX4ma5fgyh+VQrx12WvtWoLs/E1Va+EjsTfZ+NT6orv
pDKYeLxz21ZvCcIsr4mzU3unzqyxe6d/CZfEbKmqh94L3pwIjJjq7+yRf5RSF46e3xhZ4nWCeDIU
52qmkwlgx9ZmmtvxKkQ/KXyG63RleS1BXjh8NmiKK4V7e6gzr3pId0+lsdmma08iT1LXEzifnh2Y
m1yfH+s0DU9BLddBFVJCQsjZHztoZOVMMgFeWb+ybOO9S4OfDHvGqrF7b2uUjg0wUl+VbVtvdS6l
5ehCaYDVVsBiQJS60DAM8lr1MAL7+qQ5H03bYRtxsLRGCm6LE8xs0+nRyXL52Q1cX2w3OTSu6Y9V
Ox4JBfCYrLStl2jKnxpsR5jmEDVijCoTlABCnnzNG3tjJqm/uEMhCrDdSLz3rq2Fr0m8I6mr5z6B
r37rujR5BK2b+KmsAh9OyWOSq0NDPSjN39MaB27uj8wdhmbB2G3oiRBY2rZhp6/RwkBTJK08ezlX
DtOBIE9u5qx1oThWVaXvjA7kMshFVnBNenR1jXdVmcFtCugqz0KxLXurOw7zfFCB0aBPTeOFQAY9
5uXJ0pr8o0jnpwnkfqIHsHvohCoCTLaa0IjxeRpXxdym6vWXZjgA0GWAlITPGUfgcOSZ9e5ZBwzm
FHpWMKIqPf2xKORscwZD+w1Ok4cNgxKZTh9PQN5fBR2L67rkDUkp934kmQ97b20F8WY2CLFMS7Lf
0XNvY3RxekLauc6GsPZVMCIzSIjwXWF/0n+LrlgOvwY0YUfwHLXHftUZY7yZhi+TFoxaTl/FSL8e
NdJkaTRzHdfUDRbBnPuDJn7s3t1jBZwnEig1vPVNNTk0vViOyQhXPcVe+FcJqvWOp+kWjYJL1pji
q84zY1tVy+MU19WuMFFGojZS0O26FTUl4StAk999Pp4Y67EkJbjgJoFqmLrlJuj5h1ZcALbpVHG9
IEqOhTw7kv9L7m4Z/3LyfNdVoI80iwkcbtjT3Jr6jiUrrYrIg/bg1hxK0eQbUHXMvnyWNdzBUndT
GNjAowP8OeSLMlqri/dgmXQs4XqroJ5+OCGuCEk4xRJ8qXOnchKaPBa4LBjagL7Iq3PdN9QIk13x
NZEnOw3v2pGOQx5Vmutjso43jVPrOzVwLzVmFRNwbm5t2tHRGG5w8lbXIay/QryyDJTRrQXYL1P3
NR0ekFH1AYkaYW3wseQeZOyc2xqOprRGAxuS+JWx2VklXD729lgfYzVUdxyuvwGyvBdZQsbEI3Aq
Km5AOtVsbWql22+GBXVuPfTjSt9meRpx4E88plpj3NeqODZGNZPmKcSxIQRPKWVztSRgWGVs44h7
/ujgmnd5DMPRyz+4estjNjWKqI7DLJUVHNpEonD+1nxtguaSFcAyGuZ86OS558egFdK8aK8R+Ypp
LrKnoCw5yCxMtWO09I7Nxa5PgVE4kftb4o7tTPfViyvv0HFxPHRVfWfgvBPlo/RNjGrHhbxCKWkG
cTPZ9NwdhwmGlhJtebPg/CsERapJ/k35anLKSw/Kp+YdHW55iGvtYxqAb800i/uCBL+S8kxrv+Mm
k6c5gNUYd+BxjUDoa+jH8MYUkmmQgtYG7OZPc/RqV6XpT/n0V5GwCCx5lh9xwBKJ0aLYh67yZKmB
X87BAtV3+NEjVhXStCRZFYYAm/tLgC5FOxLLO7tO/pWo82iOFFmj6C8iAm+2BeWdSl7aEFJLwkMC
CQn8+ndqNm8xPdMT0z1qFWR+5t5zKRfaNYpTe1svNJ2wRzyCByYVtuq+BL7vw1qJ3B0LzHjIgMWG
BloKasNiufm1orQHBVxmDG4JkC3WvV7PW3wE5xLX4XpRKSs6ZkZSVjHRAETTOexYwNgQnE2lxIeL
XNoYW4Atdu/wREHfcmMk/PrXYvPGQuDJQaGcrWRYWA1BUxKSchPQjW2l2Y5WjGkmgtBoMKDrVIgg
9SLMy0Se4sBjqIwgARWzdxrxKOEcHEnpI+cqF17FLkR/HqtG3w9dhVoDKlWTmsaLhYUCssyfNw3O
Ba/KbWxGNtqG/hq4RUB+FN5rr0TquEzArFsZVmX3ni/iDK8/f5mg0iHBHJ66LI8PRkmoxUi+AenD
2mteU4VLpHOh5KZ8d0EkQb7LbwZSjq2m2e2ji/j+aDvOC6pv6vHlDTbRyUOTaE/ip4R9X+rObR5x
sg8wqgvn4lAihDr5vvz9rKdA02afucA9XVvrfKJoNDDdfNObpukjk6nuhOrWaYMHFW+10X7X8nmb
g0oNx6B9t215Z4j5P2nV5avaVYdOA3s6Oh6835hSV/OfgRW9Z9lPPDRfWfIHp67e0mSc7M67aPP8
rnDLx0G9yhJ0Gnz4b6YTPOaBDXlqLjCI0mRaxs0fjUOXtke9HpA+dD5m60YcM31ZpVb25y/iHcE9
e6Tyr1vSP+iKfzG73BWw5o++pyz23o3c3f5lOiNbh/+awEU/yjv9z8invT4VyPvmr0C4ewAvqIoM
/0ID9Kz09tQF5t7ESNrL6Wn6JF4I5Cn6wJXqHkyEvEuBRLopPyx25KvZvFPWfO4T/m3QZ/9sXz2A
I4ZKj2Ji9PF+dPNaxcHGnmvzqAXQBBPsB+dGr1MoM8yYtAubKvObLe+ZLYT9SkDJ3yzRgQQ5tRFw
J9AryiHDUkyXTMuRDbQznsKEnScaH9Te2rk0nfxzpC8O4zhxI7216ZJrr7vmhkv4O7koteHW/KuM
YBNkxVcmFDKY8bUpfzmix9xPWfudFzlZgZrzoJYPp2/19ZLPTTRk6B2EauR+MmrYTXb2JKDMsfWD
Slia5Hm1tijPSYb7NQmMbxLhZsSORX7pk/HkMVs6mSTQk6PZPxv3+D+D6KJQiqyP8gnf4wJvWbGx
XJlaoUXFIPU1MGR74yb+V2KSL5gYYAtcVu+FneBlGpgxoEsFTDukIYlpBbrp3DngnSY2sgBvjP1Y
gqONSO3eSUQE5MGzeJ+bSeAaGRFXj/51UXayHVxSYyre3qjtiRhkjZowGYk61192ZYM5JAsES0eq
UDHj2ovN6aDLT4gp/7oUzTZ2vPzYjFDsqgzmO4PDxzG3XxN1hpXeHUSB+sKUfFyBSPeV1/NlcX5H
ONGxGurxhsdVP+PzitdG0sLJTkOgM9ZXa9yhryCuxqDfjkQgMAVeKPUqFj52hQ8ituhM25K9W8XJ
Fbqec5ZuhaIeZDbmpXznkoaR5FOGJ+6PMS1moRSmqLkA5yKTnQXQvUtRyXtW4Z1GNK+zSnGufs4x
kic4ZQf65JGwhzibPsx4QiM0++mx0O1+o5mn4K50wYi0PGRCf+KuQUBTaxqsE7QCbtV5e+Upj7xF
z+a1VaCp0G4PHs1k7NoPSC7kcYSXtmmnbNfWjOoDYzHWKY3c3lxEy1gNbGQzSA77zqgic3bye0Rc
fEGnQJ7dqkeuGaZ9sHyYNZWUbfjyQjFR7yeTXtAhjui/UqUMXEJGU/wB9mx5AKlYzqY4/ACZUgo7
jf45Scbgw7j8jvl8k2NxKNg+AGiT6XPvjwjuOw8HBsmCSz4IgGgzMhJCIEblZGGbuN+D4td33b1Y
y9A/3H9Y3Il1Y3nLZv8lSMtHCj9mH9j0FFK5kPXVi3LSmQAvYlYGP5oHCjLKZSfHpE8s+hASskLk
2uJd3QQ2CvkCT3E8USgVxD4WDOPGQZs+mCbQb/AbBp6nUPsEw9PcOqij6yhnzvnh3pUSs/1X0rh6
Jii50fgEyu6+KtdiJ2jtNacH4BKkv1yw1oAKoWu9vyZG0UwS1B08/k4K62MOYCjsxuan7kGGiTbg
vVf1asQktAqKJ8KJGKotRAgpZ7N0lrEjqQhedNrduNH68yRGemEkVVgpk/PImvFgD/K9EmSPaXdB
oeeLZ2Gn5QYrW8d0BZyqFL8J7nYogqRcppTcGMseCs03rySkH80SecSQkafdwFkC0g7Exf/VWKUS
gpFza7GXr3ycuwivWF6iQcqbgeut+k4m7zYRc7XCdAK2qTw42gxjKXfAFo+3UfRHw43fzXGqAOmk
O54YH28N9myuK7a1jn2Di32wKTHZjOCLASIViXKuQzknVlTJ4NJm3tGo5rtjmR0iFwJ+XoM1FHo1
z2RRPDlgWFn7ylDzqqsz2CxJco/Fw3zgEmjyVZr+1qncCgvqnJXyCLEzIcgrhg4VIgknkheHsr1o
TbQIjfjFvrGR72i0Sm45rbTBJYBCb0OfkTGNSmFuSPt6j/O4CUVCxw7C56r3seB27bKNULxDohm/
oPlNrXhLhYmC0bE2xLLi1GXizhUf2GHXIagvXLZTTkmQHl82kvn6RrzGvzYfX8FwKSWBfpNcuV0U
5wuPHyXAjIiiM8bP1sjndUw4zIo4Ho+aFwFXzr2lmQ1HUdfegoocQJuYHuxv9p+VMhFEyEh92Gmo
nO421dq81Nn7iOOmMyCGtk9CzQulI6OHnJawGjTcEOWDdnDmah0P9MQGT9DK1owvT2/eLPGF/xDK
HACnDupXSPZkCIyVpdX4njujjqENCYUu3E2KMcaUyYdxVmglY9HxERv1k7J0tjSNhdZSdns1G0/k
DL2jjFORI/6GAqKc7Pp+ze7uhhvOXxnwkdeZw82SYZ8xC+9J6PmHhBwXBlsENGylRPcnlfgjtDUJ
JzQdkriwCFRXi8fGflW9s2CgHsRaZxAEP5pOzrLEtpx18j/YxXSSENzM/WQh92exmAD3zo4h8bzv
xKvYlOmXchkPg4MxUWAODyc2zYwsaBiW5anDB9KPDTb/rv1eUmYb5MZQ47OTq10WuAQPseISOIxM
PTj2ufFPW4L3nn53ARq4ChLEleNQPGKdeG8wOzGCQoox45jRn4i9dhlKBsRQpNqbOefPOPukhc2K
AQNCXjf5UoK3ZhjnvVs8F830jrzW3PC8RUUM3U0tHQfwSHAjYgzoGuvd1FEoDosLp9h139ny5syH
r3yhkUbwAS5uEsUS8W9O/GLt4wcq5jUyNi55t0bLPPXAVOpNIYfxGIwz8Ag2ccTtVbG0TzLtPxR6
3dlZLrwezSrFdohvwkYVyDIG2LQn3/qUR9k89rOxfPNZ4hbM5GXone+Kmeo+yzGRLxJ3fSataETW
HbHuIXfLZqtEALpTehcG03Tn7RhceyS4Betws2rmWx2zlcTqhQIm3s9LAjKpxKsWl2eYdZDq3Zo3
crpp+p0fQMJ2103gZ4fHwgXY2+XOuh7n5MFTUNIysGeF+GMQb60U44ATal6YexAlF6MKi0a2G6zU
5OqiESri7Dw4/t+U9sQCBDdNkRehi/IB6zXLeK9BB+abREyN5SdmNSb1FMjSSMnoK1l7LXeNp/VQ
qOVFJcTlmeaz5Td5NDD+X8Z8wcOFLREdwwGSxdrSSgCNshwh9Zr/FGqeMnGT27TEUSE6IlKT4Zbr
7kMpK4RdyBoKUjQWMXJDZoAchWUzayoPvd0D8GbHgYTU4I1ywpji81TBs+v+UkEzVWAfW+MVtKg4
0l01jCExPsshJS14yLIbuq+vyRmvdkXwCotGk5nDypQVWoMESN3E0cJ+Z03mQULZhXgEC2DyM1rN
T9/2OfDn9MeT4ogejxQdu/jwO/9ZdZz82lxc20zNR/yLSJuA83g5Mul6V1jkk7CfeTQWtm/OlJ0S
DEoris6ZGh8hkpNAjGIs6upBQ9l5JyLyYjvoI20g9XtQlG8TdIiUTD4iX2cTLqKDiVeRQA5cpwSd
ZRLyq/3Lg+G/nicHmY0CrErJvgMeE/Em/aaoCBmUX5N51FiU6ztMSZ8t8NUCNuzGZlA7zsVDo6BA
oNPc5EQM8K1RSGQZ1K8L6zWW01YNKHZ6t2WU1ecAlRXbZ5g/J92M97pXv6eJDfqusgQFRRUtcQDP
DozGOAbvY7FeuPexUDjLVkwHHLt8crYVkUjmRphA32zsbKxcz0sWWKEPlox2EHLKHN9zfoY/vy6A
mrSQ2FjAhHVQHfreIGUrCzA+x59IdnrEFiCP7CsISbArsrkGTlR17gOGWbbQ3nAWLVJPWHF0DlI+
FwMygU6Y2CBfAoADfgDzSCavVhFMh6q0vCjpEYEnVVdfY5U/UOfCh1wm683u2d6xsO9El23RcqFY
0Emt7FrxmFnxfPYduR6qvv+qCS2Nchf8r89RA0ivmzdVy361bkyW2bYwV3iuwVXbtXf0/HmKKDvY
zt91LZ7L3LWIgfQTKT1AY1a7erEAurnpIZETfXpKCGzcFSy/SdcMh6Yxkctx5dqme2ih4SAohYyi
W7U62r392juEhfnBZDxZ3adO1P0jknPYR53OrZGQm8E+Be2vSMmObrydayzb3gK03deLeRyyKT3G
Y3ICEFEClzo3TXHIEEKQMIkcE6WRTU4j9vukb5IT06hPJD4LQWs0jI7RkNbe2PeQ6TtqChMv7D5z
j6uIDqsSeO8M0AZqJBG5mrr8JAlaDTNiGCNdp0yZNfujk4Q4Zv301McGuGshxsclp0b1/WndBfxT
UjruCQ0m7buZFpuZReKWOUe/S93OeKJdoCKv/wrFTGGhQe4zAZvZM24KDMneGAQISq0+Qedq9nxA
6bkSDQ+tnhyWani0wDXu8BE9gxpAjgmND/cLcgI8BNmxccTZDxQtGP6OlcZAcyOMIljH74X/JFPS
lFBDKJbWXJpDFDgzr8KAX5vDe+PWT/VcB8zwqL4XJtkJOuSaPiOwpjens5CzRZSwFy+uPqyJ7myR
8s+3EPHof2WcHroBU8Dk8bKk3LdbEdRndENolG0Lwjrmir5Mibs48Hiy+MjoMSZk/nCkh3f6zxB2
NBVl252xdP65lg8qaqIhTbgAvalE2mfaL719IrNh4/XUaU4RoINR+nfPJUV4hHnJ0KLihlj1vke6
s/cxLoiLsgajR28c3H7JWeYMx8LPSVmyi3kVl8PaUfVnE9L7MDFaSwfDT/yaT+kBsNG7X0gHrRwX
pNFE/r+k989WE+9LuUSTgeHCWMgPDTaiEb+6YAwhOosdaFZsh9k2wtohfNsfIB+BMFyBcEK8XdwT
XIpgLxOe06JkOyANly1rr+UqCqqF25NWOpw0UiicbgC9SEweA8P+d6ru2e1jYtOxqGq9lontngej
1bcqLX9YdJHFA+y6YoATWIfAGUhGGnLGlxks8N6Pz10WYx8juN6rRhNrqu1veNvmdUtQTd9mxnP+
THfk7/oMeV7GpjEi7/HZFAMLVyNHXmIkB2abaVR0Atyvb6KBE84ACk57Jj0vOcGzQ9y3cM5leeHu
nILCJaHJd3xdvBXjQgLT5L+1uvPj3rUW0km7vTfb667D5pF3CC6k/eMJ4X44xiJY46N6FgklRhV4
H77UyoPpkYM2EL2LBM+6TpP3o9t6CqND/Gv8VD0UfvGbJmOyhSCKaFIv1BHER9tmN2Y820IGxllL
E4MNjUSASv4XOG/jLZvvlcHRnur8QtpafVFar50RWWOOaUE3snXSxZFZbn5u3aTjtcx4g3K5Hl33
sBSB2AnbeuSPS1fWMfFvPHXKyOYN3X58txhz9lpxmxz9RRUWoyVitHgOOEkQV+ydZorm8uL53q6q
k5exvvZzvMmFolXr7zF901bqODBSD0WaD/7KhYUC7DR+SWIK7pRyMCzuGlanPEBToSDzeaQm98Fg
pcKmhDfb8Y7oMENnhr1bkeeRKAwtrQreEgRtsjH+UVERzaIFTxLBfzgxYOIiz45G043rKUjPapTO
rhY0psMyFjcvC3YsHR+XJPks2jZlrICSbsabkmrYmhoI9W7e/iXGiBPAY2nT4nRik4Ljg/2sXZME
pNLz2JJzaaAP3HltczErdOg4N47lzfDjmsE39o+SYOBq0rCDZUseOQZ0HdpRK4hfHdfxozho65BC
zGdOFlo6rgijqbRN2/pHE6c6kxpPIADF+qCH7ei00PSaNy32ceARNAPnBtUwJW4otd85lnzrcN9x
YCBfaUu59zOifhC1VXaNm1/efxjZP/cpXw4uwdCmb7rj6RvGPmh93LHiUsn9UKlAbO9uvbWc0KQ6
Qf3VKwHyu0aslBA/vxKye0mXvmGL5mw9mGYAYIdkM6ryQxlUG3XLn5JhxKdHiOIkFrDHi7cB9HYU
cRPNnfdszg1Go9J4mF3KKIlDgcBsL78AYwAYYqfudkjK72z+wd7SgDSkLlQDHDv2tUvq7GVF3ExZ
2L/G0J0x1hHaSZgSIqXkUVOJv2uN9jBO6CozgoR6mylfIHnIGngzqXnz7AoRYCzWnGOUqTBduC8W
9KvJfB1xmKzo6RrYWNSS7By37SA+XIMnjvLs15mcT9tWlBNF8oIiCsEUvkMCBREPQwWjNhaH+1/s
V7BBuawzOzaGjUIQm5x9oECrWKN7GPga2FtoZN1dgNf6K05LGSENBI/t+pDSiQ/u5hbZjmETITLV
J4pl2knvrrW0vUc6kK/S59cnlYqoIJmpU600En0XeJbIJ51vk6J6LZW7oOV/0of6gCXmCOfla7C1
y3CfQ/oHgjkQg0/WbjArnRDL4WbQpjI5vDq9veOtCmfX3hhcX5ILsNeIKuEPD54lnux1gy4FAjF4
YA+X/ms8mtRhNisVXSNuMSvNXZEfnKX+NztxfiZgJz8zoOBmxRxBdtGD1d8HhmSv2DHcdXyKc2QN
+DfrGUmqJCaOBYw+0DfN9yEaBn9Z8FjF7V7X7ZyrlFqExNxhcN/kFKzZ/G6EC0KAKm4328iba0S+
iPfuJbX5iJ7TWuk9d4VHZZhlW8dOdERs2SdiGlg8Aw1YSYR6PoHZH0xr7aL+WhFGZshuCXN9rqLM
36OhYOLv3zBok4ILUkrre0SOPmz6OqURr59gDf94LQu/prtZCal70mvRizWf2RQAP7N0ZJs1Ywmy
bJGLAyuLSWgVbWtGk8ipgkqlIr83v62Gb15DNkJsxASgQ1wkazmUI08KLDQe9/ZUduLNTNSjo3Ol
TF22SgL95jfdE6iN0KyWR6NhPJmxQ5EtfZ0h0Orq5bM3WvjvShiSfaWvdSUIz0MxwqCuWZekZK1k
K/Zj3vtbdPrpSrop0n87kY8aoSgrglCW3diyOJzbEmyITwKwwe/uexUCj1F/7QEsqtL8kRTDG826
m9KS/rnp4re0NQ8Y+w51555oC4HvNKu4ronbcw+ZMp8KluZ5ImjIyleX8sSK3+Ej9fuyXaisSjQo
xEKWNDJhpo/PLa7JdE4f0yr5nKE3rtjuPqIDf7YC4Nb29BPXwzozoIaMdhChoGWFpI0Hg1VknFjM
AhV3ubnckBZ9l6VcCyY+vO/QqjqsNy4Twmq5e3lBc5pV4ZAYNzwEfNpbNuP0U3ofwHFcvANr2CMm
qOIwWCqHxcnQxITBF7mguyOvnfPN0OrZViNcYN1q7kGmcG2yBnSy63ySmukdXA89MIMe7gVRUUSP
CEvqeTpJhT4c5FW5MaAkwxMh4I7GJJo+Wzu9CYlqDkSMr7W3NtG3MXjY2CLyOS67X/wteFK0KTR1
yefcMOua2m5bCcEE0pv3Tlm+jGSGAZGx5qcmvuJzKhEFaVVoxiixZoOR2HEmjm4TtExYq4W0s4E7
i3A7QuwbDG8NjHFSkACveJvANky6rybABa69TBBTV7X5mffaY1uZb7nHk5CXE4IPTttgUNEysd4i
+3gxvGrtqiYl5Mj5yALmfVOGkjBPC0b9hCF4d0o1CxKmdTlHUN9FppN6ewFoGmMtbhe9i3oqyrDN
qdLSYnwT93pbCoVUmrbaYQCLjCyOzzYvV9uJ4VCgBdsMpCbpOWld8xjvTN17ip10T0arEUKr2BSG
060T7RCnAy3JyMtX4TTDAtieFsgChzlVex+YXlPF4mqh9dymC2d6kB4MO4GqjnIjYkJ4bmUbrPUZ
hbRf0OgrZki7xg3uV0GJOXKOt2SDMR8IsnytrMZi4ZXKve11FCb3k6fBSmLR3QjHNrd+XTXbTrd2
RQngUzDfWyOR/K2eWfrrN4bBV14W7ZSygDWkNPaGhlJOSJtwxXT+x4mXn1SivmZoXJtUddOmE1ax
7jSFxq9W+sFrkX1WibmvURTtVMcgyiGVKdDUA7IO17NnRJ0mM24APDvRjto6q6x5k40NidoJs0nb
gHhTS3c5VQNe5/tzgU5wPABI5aD26j9FJAVw5OQsTdAFGXher3WNI/3TW1v3mPLKf0GPyZAMkidt
0H81x7c3HO3fwHRxmjJON8G0bDPExlGDrCk6JV6qbsJ2wiEh+TYFITQ4YBDExDh4RsWbI2/mYGN0
j2Orw8iJ86xPmAAPwtNDHMyHYfIIKF6MvZLd1WDstHcX/yXJpk2uVfHW6FzocfYJ3bu65HRtAVSE
mGoli+PlQ5psjZxuabBoASueMv2pp9CJ0KczL6GAX1Wkcg7NdY6pgxVpxiGln4840r1AZ2IGPfTv
rjt+66l8ovrXd139JMxqzeCjAo7DAiJFOmBWCmh8jJVrMOMhRBYOeDM+6c74gqpGXvk9Hws79Khu
QFmuAEUikM0SNGjT0pKMi+OKN2NlKeYSgdEiaNEpDifKJS2/+Y714i5sIRxrCqcRitzXrHc/lrG8
W/ewnqxtdi7QWWA71hfjCfTpLWznuyIktecvEnHHIwnHrHHRtayZ/ZKnrDFnSbNnp+LPOkz+64KK
h6fcfPADFPKqvdl3cztiQoC6rmhpjeOfJeCTd5pflg/duk0uw4IiKwDbG4kF5TvrzQuVO8o/8L80
1Na4h9LsrjwX2HPyOVr5F1kZNcp1mHmk5a2sUtaH2TA/HX+yeNpY+tZ5Rp4gORNbV82PTq7yi7Zs
eoB74ZwsQZiYwC4JPlzCjCuVJCb+v7PmHcsEeZxhJJExZiwyPf1u/ZJ8I7m7ybk2ESCKCWZdr1iK
DMzfQozP3gtX3RiCe0PJBKSrxjywJzOJWYLgcMud2T7iIYUP0CQ3ewKWwXl1mRi8E2+PUseZ23Mi
Cn9HeCJqHV//xK7UXvMSnlMx2d8Ju3un7W+dX+4JH57PzUgKh8lAXykStSd3+Gvap1mHKojYgFz5
w+K6/9QiGkor/xertB2Z7vCmD+VDW8iPGqy1RIR4M5TOC4GCaBLrwcyInHaDb8fxP9u59pAp8SSy
X085qqnqWNLZePf7C1jCXtyVGT6E4Xr4JD8nzhzvUpfEPJiw0mFcfHvI0tjBufQrUBAHAu9SFOMA
D/oY37FW2492bOVROXPPFDnLWnLuzF1DI+0pI/6yZlhmHINcMvdpjCue8BIcZ+KAOzK0VmClwZyx
Otkqv0d6JgDU1p35W+hsZ3oHN2Y1LsCZ2bmnBSOAEckDm0FEqL7l3oyiq/Ccj/1LUzkPfdNXh8F1
0jMANUQNSf5UWgNhrbXSdkjTu/tOvWeVNs9RNiQgM23yvtjWTpssd+9+k/mf5Rn2sVf1X7Mo8yFB
dLm16B1DjXspoyQnjYGY+qb8Gs0c65XhpytdYi6ieNz4WKVg8BJ8k9nwDIOHYqQBK4Qs17P5MVfj
HrSwwUpceHycGXEjzqa30L67nRjXje7ubI+slq54lMIjp8s3wJha7radtIM+Ec485PjHsUHxpSwx
Og1Gbk5ifJOWItdTQ8hTHWT3OdC7WXrTGXObWWPsoNmc18RBCfdWZM1Dk5FFaJnkWwel2LoBstjZ
6x0yQ41QgRagYvYeMhdPhWF5546Ji5dhnONmWPmp1RzdvL6mtuhPkyqLJ7OdPgZ8w6oxYc1EMk8g
0+RefxdElVGOaGBi57NK7F7fL4b/qqbqZniIXKf8zRpxixbTegZ7WQ4SmEjsbWrHNLa2Ka9aWv8F
9GIbBnyzaR+rvNHBSViAAlX/Tn4rTI3BPll3NjI1gLkGjyND1clHQx+HfXedsmS5eLK2L4ky9K2H
+2se7R3TSnYZE26jsSBYGXtHmE9CPaDwrlY8JXdceI6rKGhhcVcvgymei0RWNxIa11XSj/cgWWqY
Jf1xbId3BwHedrYDG6UhE6sgpQ1qcPJeRgPjLzJjpDLGvB2NKbmRR8ZIi62SW8WY1ZIhOzWZCftX
N6jjUrMAR5wgOqrqy/9/6N3kYaI92nrt0G07TytPqdKJFUIBdCw50MbBKU6WCNZpXMSfpApHue09
OQ7ktrjShqO9pCSl1UxrXTK/zcq4YgMTD8TE4bOiv0+uSCj8Ny5cZo2kycBQzKdL5dz9ZTLo1qWS
XLu00IfU1H4Z0MG2R5e4T7L6ppFsehhNds9Bm9ykaebfaY9TJR8f3BYnuxytnzt+LQODUzmG2Mef
CcHr+dDsaWbF2fXQ8DmOfQT3hpu+MX8brNGbwUVJx+fn3/BombFx/c+8jR58IBVCuxl3rLfNexA6
dL4b4JFTCH3VO5qjTgLX1MCWa4dlnc1UgXkTf43lUl+SuX4ItIDZRtmQU5dhB20d0h9suMGprqlD
oFgHsqsoNlQFnJR17+DAy8VGh6mCRRziZVwaZxDDsNrj2t8Yc2Nwq+jeJUjkFgf7tp/crce98JNi
3uyWate7pUDNHvfHeMYij3T4wqpD7uzcwwQ3VC2ocC0ImxptgUiXGA/s1O8R2HHw4ZvH1X9fAPqu
tzexTujA5beyM2Nok/TKSovdn8V6RuIf9ZwWR93Nh601sLQbx4TJl68BgM/N76b2kvfGSfC2V7F+
ze3lM9F6b+OWY3yYbQ4VXtdNERcIGe6dYKBbkZ2g9CZQs0TuwF4qEMe2LgdiMLx2v5R3PwvzkS0Z
M2aukaUMjnp0ICP4fbyZC056M013yUR/rUbn3HJcn+9DrmgsiMpFbI94uDetF73xK3yF/JS+BArF
Ug67WJ+DKLXM/nZPciqjtkBjWBBc+2BwU6zH2g/7WbmnloYGZHvY5COUrBq/Xdr2O51l50s+yV99
PrkLguPRXIajmEfcUtVySk3H2pEJSlIgxysSklCm8y9KY+voeu5vT3wW6QQPfNKHsUArxZS52KHW
7zaFY4LB4qXjSDHPFmjpsG9/GKC35CplUMSTPBIj+QPeVBNwNmTltqL0xlamY2FG4cxKrdoMc1Bu
HP9uFKr1m56ljPWYaEPYyLYmYpmU2M2hl9dJBNk2U1grFpXFD4PRbEoXWXrq4Yxb5KoBrtWi434a
+vI2GhwgZTt6hz7TLmVh3foh5X10JcxOfXlPBk5LTBBQm6podMp8TVoSr1l9+e8byZnC9M9LaOgQ
jHXpmJyzPN17zjAdBXMLo9Zhc/klJ9XsxwezX567SW5kwPw2d5x5V8n+K0nVaya19lEw1A9zY0di
m3XzWUTv0r6Hg4CCaGHB+9IoCFA+bwuDEafbG1gf92wNhrDqOvOgeTW1pTGQRV9XPz5jnEzF5gOL
W24RpRcbNLxiLbLMpufpd7Fht7tGoT0pM9mGqrCBThT+FjejvTVt3yAD+tDFi/M0drK+zq1xy4Cv
Mg4gQcMPdhZSK7bzc4zriNTe4i5gdtIIVsw/0SrCKpmH6m4Wek5HhMO85JvUxeXYVVCDpeY8aoSZ
hcqlrxMuVScjs9rsBDJdqiy3keuYHJS7mm0FEOBFoJZbGwpgjptd4yZ9AwM2rZa5IunEak+k0Ca3
rm/+fAe1V9qbcl36yQCpbWsTsnXsVCZPAsEEIjsUk8jxs11HhntRB+06L+sXv+rx+ksPiNiEW6P3
w0o3BuzCiD3MtoAnjns9WtCah0Yr/yqvLT8nndBUd81dP51m64B5ut8wCE6iKgtyAqBG7+5kSoHg
qlfHjNFT9BKsUY9rxM09+1TPWrlHK/Pa9bb37vqsaOy2o4q5/9QzXxUErLcs682j6tw72elfWpTT
ycr6cDG5RwuoVCmoeo290H4B26AXiD2earoTFIa+xCk83pCl7hO4gytied8CMmIiqzMekbq89CYO
LMesPwp9eUmAYJuVNl9Ky48c45r0+jWB5BLrbr9iSlkCzil/6qGiHnbKgbFI/Yqi9dz5uJh0a45G
sKFbVquhK2a59hLyskD9YICRiFs769Qsu85z9inm+bU3Ar8JMiqdfTV7nKwG04R+qcSma5oUUMk5
9WEcEdzxZ/XDvh7VzY/jj8HvHObG5kudq09Lc4jPZURYJXdRgPleFM4pYSi+svqs3jDH923c7Nzi
CbAGNubqntbJA9eMNxwhP/9j7zx65FiyM/pXBO1zEBHpt+VdV1e1JzeJbpKd3vv89TpBDSQIECRo
r80bg5n3yGJXZsS95zsf/6MB8pBDtwmpvGIUw6/aSOKjY3x5hcXIl3QDpqyQqyFgC9Oi1rJQ2HVD
trGbipQU48UodV9KpzcQS9kvVrxQmV3TKKw9COjBAKkeoxHZzyxo/cY/xYtRVeq4KDQzhHJ1TV15
HlymFF4l9xy4yStOIj/SOZRzHizbUy6og2HJumktmJ+5v+r2Ygy7MPEzcozGoReNdwmmoC5CxxQs
pzYxLy5f3oMRJMZm4J/H8cjuaUCRNPeUFxFEdztOlneBdccdyK0bcdlRu9Pu62GyVjmVSduGb8o+
yV8iGl03tWdGnzQedO1IyqpRate7ztuQpOJh6vt7xR8cI6Bp1Q+KIdxIlJrz5vLoZ3RrsAjrjpIX
EuNnTVgPVvsgpMnlfCHE6rs9B7KASgsmuVw9C4lx6g/hG+dk184xDPObq0u/W3Ji3uhGEOjecjNv
xO7VJaaRZFj0vjGObOoD0H+UjZCnfKl10YM97Xu2ruu2JBDBa8W5KQgi9DnZKp6S/k+443HBDbzx
48fG6cpNoaZhj/2dgTkyyxE0jL4VhBOjFlePdEasKX8sOThDlCUGdFLTwMfN8zDhlAPLcLtarauO
+YVbxuGBamS+KgINU9ov6T5uVLKqRFHsppTMpi8BoMhojXU9kiD011xkixdrMj7r3DJOGIb3qZ/4
l1aO8aPeRaklrZ50mYeR8XNcB/6tMFgXR50XPk20tOPl9A/tGN51zfKhBqEeU1pc2l6wQejY9sXj
lGxjvq0TYiuWDyK4+UPng8qF7aHJnB8kq+WBnz545Ly7cYrTMQ+mex2BNtkT9peNobGbJt2lS6SA
gkBap87x77ILEiKOdf/kWmymIiezmE3Js+ERTlwG4j9tk3kvYQuzDgeZ+rugVZzUaveaTuqVMQS2
8B4b4UAiK7GwE5ei+kqCSlycEtq+KPNpk+WBsQmXKjwMJfun7N42d3pmq+cpKL+C2ARN7b/oAY6G
bMTESBpJOlvuNvZjQSbWGKL66AlCW+YAR7OgTxmqcjkx+HzlHlmcsoDsVyK4zFcfSaGqzybnGhlW
b06XyBcO+D+mMkR1V9pn1XFtYoaJAgoT7KG0AmY8fVPzpSe+lDKMoJzQPlNk0K6NluC1pYVZWcYb
c2zPi9eeujZXb/QJsVi0x+Fe5eJbuQEvdSF/Lk3N+naKCAPW9tbJTYrKbDPdRwXuVMbUCC/smbm7
DPNjk9wWOzq4EzmWJCZ52jpvAtes2QTclT2kYoX1Xo0EE6Yc1YHEbMIMQ+wiXsFcry7SDw6jCQ8Q
R9GmScmojbxeuGnvpNPRu0nmIWF+pNPIr0oxDiiKxdhMdIIP0Fc4Sh/CouEtbOhYj4EPBSPYqkxf
zKK8WY2Ux7pxeO6F9sGLEVB082hvEWu3w7xLMxNjYO3dFM+zjDnV3PQ/lt7dNjNrCXiUbCWD6sPC
Ergqd7Ahx66BpYOe+yTkKVaRJEuZxx/+JHiAoeFOHeFhZQfNymozvIxcnwWG/lDCxTUJGKNHWdKA
/o9pENOPProYrUf42UrKrZAvi7J5F1VfXs7zS+Kz4NjrzMc5V/cYlnlT1Y7aWpwlGDSsFvjXa+U0
N1fM5BUpuB9muz8V9AJwRqHyI3Pn56LkaJGrbGvTg0O0Z0lPM00V1Nx2xGWSjtBoytDTy7BTcGrg
ApJhVhk73XsHOGAyeU66+j6ndndt6GNpWCjHwOjC+pmWPPedOrp5SzHsyKCz+DEnMLcR2DKdv4fM
ouzE5jNz2/FgJzGS+ieZZz6GqG7lFeR/dCvb4xjHP/saD0VNUj5WqjxNYQO82TJIrwfqho2SZibF
IHYKbep8fGaDCxuVxQvLXZLbTKZYMZ/KTktlS8wZM3aKYx2XKe84dTVK45tLYL8l2zTzyIH2mOgb
rwJVcVLIOCKyKtjyuOairGziK3UwcDiHo+5clFzenJk/aWF86V365svYX9ZZV6FSsTCUsnLYy+ql
LgbwzBbM0OuTYeuQul61RCT38EJ/VO8RCOFGooa+uVLp/O3qJ1XMxfLslMXz4MqBuzRSt2xo1OvQ
e9QFkxlacWckeNn30yWpahYrAb4aKqV5ufvRMyFz2olDwslVRUjC5eCzMS0ERmQOIqDSEAhhhkTk
amKyURrTzVgM8amcgr1SI8bYBoS80UUIgdW4J7NaPnlAl5ew5y+ek6IATrgJFTO3bS9Yzjhjgi19
VIj1h0myeMYRwOjDZdXN+NKkPvsxi2En6i4qDjMLwftUK6pyhLtJWgs4Be6G+pVObi3QOGomiMTJ
gmVaNFHH6FMuBwa6cmr6/KbIui8S8W1U8/zL6ROIcB9IQvDS9X8mUjGJbpF3kHfFR+kcg5wzeBkM
H6LGs2zNDGMZbZMwYIu9oNffBspB9ju9xxOyKsXVbSVq76UYcozN3bFip2Kb5WNf39IOzM+j0y+f
QWXCgIN0JT6EHO8N4w16dxlq9KhUVpmgg3pqvjx6o1xOkXMVffFF5hSk4q1TYzVAFDuid9C3XJ9f
cEjrVu37zbqN7De/xstgUYy4GFxM7I6/kIYGUWB+zRZfgC9inw3aYUeq5pi3tL3PzcE0xbkWyS+0
BekplH+4CVkQNPwoycbchpZKVzJhhjqmHGKQiKyD1Lz57ocIoy8b5zGPZaIEeRx/m07yrZokWiNo
Ay8znGs2gJbjyb2Pzs+5Cc/ECrYZUFBaNvExaCQ+1GaVufklw6RBBo76gSS/0bx3YFM2cDQs2EvN
OkHt8OfXZlSceQfSf9yTEvOeHgms/1HLRJC78V9CWuG4e7WcvJDU9cm3NLoPHaZE62Oyz7HvqnwG
uWJy1PQfRZd/kUP7EmX5O4/4usTO1xjLR6huLHA8vziWdOHkbYzJ+GOlsJ9XS+YtQOZp6Lqb7xuk
6fl75bQe4D8kw684IZlt+G2YXCrYXugjJVKS8LlEhlj53YtAN8j0/AhS/aAWbdXg75r43EPMkcs0
J8d7okACjdYnjxw+2616SCJv3vWc9TcIGu7W8lwIf5/EploxeucHNr3bsFnrv79FoX8pYdpu6T1f
zxM/SnPwEnMtMe3uQywsECOuF9g4Xzg4E0ALzXtdUhKiguKPk7wtbGRXosxYo1ovCb62jJ61yuKT
H0zIw6D9IJl81f/qD0+uy+PfUmfOyMGhHAjrZVpXSQf7F+/M3utH0JLZ4rffWjzq5VXU0XT0Fqh0
nlnbhsvugbg94OsiftXtTNhn5k+vEsfBk3o7FezGic1XC8/QWb/Spb/9DRy4NyN2PqY6g7YeP8md
PfRTMq1nmTy3pveG8O+6ECFU7KZ7v3zMqvEnNYYPaQxkLCzr4JcQNLZSl444kSeyT+zzrzOgt710
f8pkPDt27iLnoh9IeEvz7zr7/+8m/l86IKTPAeRf/4cShofP39H8+S//TQvDP/+v/2xhUP/wWBM7
Lpo9YQsaAf6jhcH6B98PbpqW97eD4T8ripXzD95olAezIvGllOZ/VhQr+Q/hOooGO6AM2zN97/9S
wsD0mWKJ/1JR7NBE6EhHKZsNumD39V+7CmJp+ATWF8BlmvFOc9CEW1JIKNlKJ3piu/1Y+pslTaMz
6OxNWvZ4hxsIGZ/DJ2PsMQPc5yy4966tCLs51bY1CvMKm7bPkHOxnZusTde7UOVzUV1AwKtd2NFa
KOdeMEbJBNK3yNw1AzqRzOL2aENwbYquTahwMhj261I8vdNxSCTexhQ8sC/7L99zULPo2GX8lmUf
C/0sT6m2BU4oVukPKMptG+QkAMeeHYONRkvN2UtP1WEQFGxnJwZKtA1ZDM1a+ovJYq6YsAQsRLCL
40PDtlFxi40DTz13acS+SDa7yPDSn/Yv4WOI8KI+eX/g/oacycjPtUWzUYwf8mDJDP0GNFp0aNuJ
mmLb/aWWz9Swpp3p+ESb00MbaK/xxLNPHkOHtxmDz88iUFTsBOk3XCOtl97G6kkBjsX8xtrygdA3
nTcThX+9I2+VgSs2NjfhrN6MhD7IZjoI3PZzWChmWWZ4KzvoEMaZablQ2AZe0VBmz0GZgjR73tdF
cgm58q+hVoY1aHKxxkmyL+oHu2UaxdUzX9FhAZhs05aJHe+trVmKWb4HTBXxDpR9uLGmKD3m/KBu
el7hp4bQE8ndAJsaG1wKcSKCPv0NRh3WPApvTjMilKfOY5pM4mh9QH1cQQR9ATVIzBTeMW4+zLz6
CL0k4c7OubD8KkLqgccqxKE7JhseujRaTIn14IKu8QplQucAgyC2/uJjefRwk73KLvztzXFA5wcn
cBPpEIKUfpchlWIpb8XXHBRjFYOMkEXhh1C5y3shhDwXSUWI3SlopidNXnTuuylRbzp1cMfSe3fJ
0pyROMgjcq2YqGpQPA5ZvPOwaq7AS8INwi7uE9BfANDPo1pMrGz4Y4nsbHhLMpfm87uGNblnpjAn
amPleVb9qXI47Ud+DRrIomLLLWO+YvB8LouWgl5T/qgtL7qFDF6bQPk0uzpEEH1e3SNdElf6P97F
xsctc5odTB1SuLwfTdFqCzDHumh5RUzNcm5IN3bbVldvcZ9CMzYvHDRCMsFMbBEZseLJMfWnKUZH
VQTNY2UPtwSGY2knvfUhEGI3p0YYitLMpQdPBhMmFPTQFdI9JqP9EEBHPzMSxDlvy33tmmJnpot8
oFZ27cWpJEvVwZdMn7ZwAuQxAwvHUsQXi4+UFx1mctLMR2lWe6kChpOLMWKtM5hphPwSi8I5mLKA
d1azuR2tyV2PyNQZ+jAEpBLSP3tlRtY9rsYNeYKJSu1Lk9kDRnlZ7GxKU6/slk/Cr+odhWbjviSA
QrwxJVouxIBGwxan0S3P7cIoOuH+QWtKH9PonW35iNvj0FE1aeTDjnJfecOH36xFYRqbLqPJADox
vc6mLA+RRLUCybmi+fKBM8AvmN7wGAUYP3ApvaPNX5nu+MgPA1b2i8jqQ8rD+ZTWX5kqkl2VXBKM
Nxs3DtShb5aeTgF8R44M572VVtxfq1N2bJyCQQ7liXwt/JudhaQiGpvyjIKuDord2ILKCxaLZh1h
pJAls+SY5MJmZhJcevqx0zuHyGM7gZ6NY1U6XIxyugeBdS0thnJe5mxLqe4DbwMaktcDonpGTGyC
3OhBusSfPc6eMgqPaNxiGugBmNESjms/5WmajLF6KvGDsSFRF3zwWGhG1yXLkuCXJSlLuPKnGaOx
HV3TvEWZ+SzNPj52SYSY1hyfvG5kKon8lfxCPmM6mdlKIlgDHrQfmybjsQXInlryLEStzn//3d+/
tNVfMaTXfs9hrg5MRKn/aJJHVMGUXJuwyQ6GNLby41tQP8WJ7e+xnpVc2jrq6FD9qzDyn93aXPs0
r1Bi/l6HVBx0BbuOyGL8HEcEnHr91pLLOK8mFJWo7MfwQiINLopBHhBtdy3VHQg0PiZxJHasHEae
6+G4y82gO4Wu7+6zYr7I2FlW+PQBEflBW08mTS5mP3M/o8egKf/ES6uNYFxQg1itrYSFuVWLNUPs
Dv8ibc5Eis9zWkCmNiEPT57NVlmcSo4jvAc8PGY0xUwSaoKCu2f2pxcZYiyhDMMtrHNHE+LaIPc+
cCZ3nlrcisvwwlcIywKJ701HITfSYzQEBM82ws8IHSljg8OF6VTs8hQJ37i97LHNR5tWzuMumtUl
DNsPoyQS7NcmokL7nQzlJZUlBIETkhbpHsuGra5CIVTb6ZfltOU6SUAEg/kXsiqLhQkszvjepemr
CD9bwnXSeliK+bGJKGIMcnntaZAzF47GDXEOHFi32adoYNCwYdkaO8Db7wH3rMMejx139WHj19yU
7CCAISBgusqqtD8DCi3iuuoQLhz6nyk/e+CRVsXhp1r5HOVWKXbS1WzXH6RUCOTzkitIICXpcqma
9CE0QEwjcR5G91OVSG2LmLVly1Vnpyr7xEMP3q4jLhmwcNeC1K+yo5uciyh6GZLhq8JzG/zI9ttE
QGiegdAgNHc80WtsVNBuPuSKYdNeUqaM9niVE/J2WbcKuJltq6MjFsA3gUOKmqpw785EcrqUwDcr
9ZcYs9vaJ/FNGNz+cu3I3+HGPBuNfA0Haz+lBD2mSHRbkf+erOCFVfy8ZnZGejm2ocLKq8lUmGSb
XRCW5mpZdCbVKSEhjTiO9mWYATTijVp5JcU1NuIrFp5xuQrFj85wkc0mu3mxxLWMYIoqDNxzivfA
fxp0KbzwX4g9/oxHtFa50s/+4NlSTMssxPo7r/fvjDueLSTPNufEoM3eIrMitSv7G51Bx6gN3HWb
L2vfmlneWRUN5xT27qusfY+y+JSOMEUmWsW5Vk8B7M/WjKZ34Y/VzqWep/DxtjnxMB5I3/ZEY1bJ
2EDnstHlQY39WL2qZSanbTL7Qu4x0Z8u6MFSNOm4xB/zcQJOcdZp5x5AMSlGLdm91WuXsohsBP6b
EpJodncxQKkHNg9angQZFAB9FfJcGUStHACJReDTXPjCrgZcthXAPLP0H/akiGbkDARIZjZb7oFb
lROpd+INwByd0MXb+EXDOT+jXRttpZ2e62z5Mlm3eTlhJfLsQqrffkk3bMA1OEnoy9YfCALGCc3a
J3MDUpScL9H1sqZD2mZa9EqTR3+2o+63J6mqCnNWiZ31IsYbv/7fOTL6rGZuSgTS2RmgGZQoczJM
4ZTC+XsmpLyuhCc2Mf63VaXtqEGfngbfmdaO1KihRSFAiDyBMIoRUembde92OiX7ZUqeQhS66J+2
xTS2q9p3mCUAduVNztJspphiRJdtYBfkxI4KrTfNt8TOHi2vM6m6BS1IuRwLCwtUMVrRyqDHl74d
TkiomfmzrnD1eed+WgBSS4q0/IHzE/NZ/shsDm9cEmIMAMXy4RIdZt/q3Jsm+OE2uhTJdTjIyeKK
rAX6JCKKL3J7Tx7as113lQALN1ELVFGpn1SQHG2BkjbN8vNEGchOCo94e0eqrK39dRM1/sUYJkLx
2tBYo2HYC/8jZgn9YNIXDk/jHOcWtBjJiT8sNkcYyuTTIv0ztezqsvIjGgLvIZvGs2betl2eIGRk
OgPlC/rh8JLlSze/zyaf1MxoZpX39PpI+zsVZrOxlMCIEmB9yYdkS45PbKK4Pg/W0GyoSuuqhfO/
x8LO/6h8Rlwh7T3HnpKjgxd51kORmnsvm5LduADSd8Ke+SC7IyoDjnA5D4TMYKuQsGvhnCh7LPBu
SZAvStCStuyKVRe+azsJSvhkWy/lr5aD076sOcPhbrjLKEF8rnrCGDrCIcwvJxPPlDHwSChks4H+
HMnR2wb9LpukKPhdZK/+yNCjlf6HlLz4nNm21obRPafDkNP0OSWnBgRnERzjvNojNR8MmznKCyZE
6D/BMLF41l+ouTZlNg4PkcGazSpyXrFuoZf5dCzvzMz97CKHUZ2+VY2ttzMy82a0IoONyl4l+7yz
b2ooEX4K0ySntV3oxNO69wPwT55MW9ds3lqV/ywW8YD9Z1wF4YuJp2gXeUzCPBf7jum+EsJs9gn+
yXVNqCFy82lNnss/tcSAnh9sMT0kbje+WhPvnJC58zhOE/PH9t12SvuUaWtaiCbDtUiJp7n9Dtje
jp2x1bUOq544x6pw+UOxwl49FA7vxkB+R0sv9gaPZTFza646PILmDBk7t9RMTLa7V8Hs7/w2/FUt
CQ1Sgx1s7M4eNiUbrqeewqK44re/MEZcyrQ9MQ+kIIq3W98yeidNw5c1AtiIMzp+5risSdYQC2Nk
vkr4Um98yrJ3C3WwWwyu82aCoZzLgRH7MOFhwYJRJyTNqsY+9DXcFt/oYl/xmXSWx+aDKLVK+udC
/olR7QhzORukbPYtAOOTMnI2r+ajXNrDDC7J0K9ktu8+8Mr2jkNoHCMnSra8bLbKIb9QJcZB+vzZ
mGXCZsvjtTSaER6UrI93E2zFpioUQq/UBrcYkktOZCBAjdKyJzksTE6Q4RBmKHttpx77C/vifV6Q
k6DJDoqiGdEfOdzVXfTQMvlKnIGlW9P/sfAjbBYUqHXHdrBBjLsxoN8j+nM1Qj3uaz3yHDbdyKPk
79dM/+wPUbuZ2ETTgTfVOydvUZU77lpJ2954VVLuwwkJTTiN301fjsxQhlW29ObOj8tvDNs5eVHv
kwMBRMqkw4NZWBy8lO63EvrNJ/xXv/IjgOQ1co39crHcfrlNJXFuj/xU0C3PCW5aFkjiT5N0346N
+NbwPW9bJ/WwFWGI2ScMfPxJLn1tRoQgsU6tU19m17aqrFvRnabEpVe7dsuTdJ2v1C/PuGRKCjzz
vTdNctdK9xUfwfLQ9OOT5dT5wSBSG7L7G6qLTT0uFvL6InHxe4ZrYSCa+1NHgG8llKqOWbw426Gy
32aXb0LkD1vutq99aWY/YPoDlV/m1EU2PXr7dk74f2ZqK4ZqPi+J9V1g1VvNrSUvg5W9DV6T3oIs
fnTLduAYUJbb3mUz7OEyoOIr2ZrD6J1yBtpOhmq6RtTgAVygZCcrnsdbQWPFarlkgxeeanooHsfl
5FA9i9h3CG71XD+L1NzNSdgcAozjq2LhdtD02dYwB7mdaAndVBbnPque8eoWRrann4FW5o5vrXLL
+XVqaHZgP9UNwfI778NbELjGoxt430JAuZS6wimJvWBfhymheDnSOehm1ZqzXxq9JaJ/w9RZrXNz
8DdBaf6G40yel0o8yE7/ZqgE37cMIU5T27/WmSqvLn7AVSz8pypJuMt3o/yYzerARGFHHZrcSwAS
EoyRTdtcg9lTkIeIrV/lSPtUZNT70Onxk1ncOGKH2UNczv2GRqlg3aL8QrQOdGIkyAGXmQd1S4jG
McQK+1t30H1M58Kor77BFTf36vReDDY2BMTolfLtPZ/UtZ/y6d7L3FlRdniZ6NA6M8bchWag9kZb
8utbqi3Gv+QhhnF0We88yMy8z6ZxhRUSRyKJW9qctpn5Blvknbll+StnmLg6VGznyfevWhPkox03
oWXS2DHTQmOW/EjBTZoLrS+WBX+0KMPlHZ9bZ+EDe5LyvxRLcmhJ5dAlZEB3cw3gUy85NGIkDFVN
phvtxWOKujvu7frqyp7QbNOaB9nlnP69rCI8jkLJCRBCgVNiQ1RCS6/+5BMdl0he8L7I5OdoNO+c
kV49FaNzZowFJ807Tsg62RJ4arZ//6ZBX/0Ox8re4ruf18IXxcmz4wg7F57slGjlPvc59Kkeb7zd
F7yxGFKk1bHs7E8OvGtzJD80kPsG6ynMNSeOEqdZ63LaEvlnSXk8S6/59zh3Fge/9pdrE//rfEO9
j4z4KAMxrq1ZGSuzeuG+Q1tz3l3cAKMD16yWKdri02ZEZ4HQxsC+qtk3Vp1cpSYnFCSpzVma+ZM/
tz/N6gRejFC2t/fzuPzuE7kjR3wM+3kDL/6SduNHWP1JFrLCnAJsVV5K7L15Wfwwc+vKCg6j2ADZ
yYXWcY0XhQEvLWK4kHIT6+pL+mtyRHUleeElMO8LkclVllDT80u5P4wSNpOV4cQKVFCHMw0GsHJM
2NpAvlpl9obqm/NYW9hOCbrrJVJMnAQHK1tQ6DP96v3O/OncGPmvgvMdPnTrHtK0y8im/kCK98WF
y/NKLhUaOeomFoymRSCBMB3zZZrx4m8stotLP6qsrGse6gaQ6CNnX8uzyHvxp/izv84eVzKXj4hY
8Z04DGyQTcZc6l+Hi+uAKZiWu7XpdzGx2WOCsa55aemF8ijTbx7n2FlN++61zpE+pGTtLQnSvWrg
NHvGE/s1U+sWMRznkeH/ru1+FyXxn5Z8T4DWhds0M698jL9ytqZtQDXpkm4Mk5LLMOr5AQ0AZOze
Qd4GrZ6k9QO6ccOV1yGPc6Kc1qPoKXS2dbVzU3FpaXS/uiQ04lhi4KAUfluk1fQ8doMghd8SP0Ss
nFvkRXxrgvzTF8y4Rj5ai60g5c9c60P/RAjl5oX8T8HIPaJZFApxMLsO+DtoZike+jI4dA0fjE+8
rvczPbJkXT9iGiS+LeTWY8TJECFhX457lnak8Ikrp3Gfw6o4cCrWanhYACR4PmFz+ICCH+VVkFZg
OJoesDVHAIO8nEsewlIzBgBL5ibS3IGhCQQLFIEfd0hoTSfMmlPo+fD4unN6tsz4FA8yxVliEdyU
PhydynBDYWHVqYng4GkSAr1IwckPOkJpTsLWxMSo2Yk8SulZGcsHx0knmmNRW0vNWoyausBvq/kL
SIxRMxnQP891M2VnCucJMxTud8CR4RqAcph/mQ7gjk5THq7mPXxNfmQtDEijaZDKf06ictknDa70
AeWHNSCJ7OdsRjDgvniFyQUKbg4EhvFW7ToM+sQgHvhn1YxeIVIMzabUmlKZwVUaza10mmCZNcsS
VsY3b/4r8wcoF827VJp8qTQDU2saJtZczKwJGbQIM8uOxT37mbXmDWXuozKWZCpz8nGjNl9G1S3R
3E3DSH7QJM4EklNpNsfXlI5EgVBBfl694pmP4mFaxHhoAHtQrS+7bP7uNfFTtz273DHssbKh7HJa
4zHThJC0fjakedcIRHfmwJcs6a/OaNV3D7iIam6U3Zo3koBHZo0SswkiVPeaSqJpkDu8JpVqriE1
ErFTlrEQ4DxDQyiBxRzASWnSqSkdi2ZJKqN6MChP81A1YJTQhBQCKVsTU7Vmp5IOimoBp6o1V6U0
YeVr1ooTwZcAvkqrF9vnZdiQYOBdapyjaHLuI8AWohWEuSBcYduaK5oQNxO/qVxTXmyb4L00+RUm
MGABMJgPFMbI/IyFhhAOuBih3hnSVB4rHsicJxRDOk/zZcXAI0SAnAE7/MhjBuWgaBZIWqbZNKEp
teHca2bN1/RarDm2BqDN1mSbBeJWpS+RJt7CFPZNAMFFmoaD7XsoNB8322RT4OVMTc6R4nlNNUvH
APigNF0HZocvkyyg5u4SALyxkv16Yuu/RJiqQPQczerZbXTFPQ2VqTm+0noXmuuzNOHX5tmnKN5T
Tf55mgEUwIBtchOaDQxkT3eQSCkyq1MoK3tM966mCUFP7O0oY+6bInqYMuun8rEZ1UCItaYRc7V0
rPcX9WZ2/alJ+3MBEnJINMUYds1DpLlGVxOOGagjE2nUR5p+rDQHieXXPhC/oPVDU5IiNqyzz9CL
x8uP2VPiJTfzNxPemHaZ6rOvPiLNXKbAl42mMKepIn9izCc2l8fFbKj87m3mfAyajiUYZ655zoDh
7tZCHqJJT6v9mflffeOWMDVs5UajevYU0tj7CCYaaV401+RoqRlSV9OkaHwInACY8j6qCXdRAqDZ
U4pOOvrbxauFhN3/y6cCqrYAq/T7ebwGX4QmWUOWsRey3udYU66e5l0ZxHRPtn5S4TT172XKHavN
KKJVmpUVmpoVmp/lkL5fNFHrF8xo5qK5dTMffFbbglWT+aMt7eZge4UPRFYFt86ql3UEsAtCnmx9
zfA2muYdNNcby2AvhO8e2jG4KU6yhxkIONY0MJYSLE8cam4L5RN2MV5xr5RPXP9WnaaJM80V09C8
bzRpjCTw09TssdbawwOORwwnO6dssscM+WSXRcUu0exypilmpXnmWpPN9FJAhBPkXBV2pqjeTonG
o1dbFeRL1sOC143+Cw7LmpmeND09aY460kT1pNnqRlPWAbg1qa1h32oC29EsNp84v+1dohltB1jb
1NQ2viDn1mmSe9BMt6Pp7kJz3iBt8hTkHtpoTz+IFCfoOBrYUUGIW7dU8+K+Jsc7jZBrljwCKneA
yz1NmYftd5z0vFs1f05YxoIP52y42AbnMipm/LFvHzoTYVJlDjDsXd0dA821F5pwZ8uElX2Aep/A
3+u/HHzf33tNxneu88ZoHB2ppuZRY1eaog81Tx/nL7Xm63unYLFq0mtXA9+HCd8KT/P4knGaowl9
Cao/lpdWk/s5M9ANgUrFEBWu39GEfwPq32jmf9D0/6xzAC2P/YVgALfg9oOzqr9a+munswO+rg7W
aYJe5wrqvqMICg75aPOK1jPnPS+r4VMRSMjZQWIe9f0jJbnqGOvcwgJX8ghCvqwLnWoIiDcETnWy
BM4tK9v2nvti2ahUqE9/objmKsntbXp8m1yeWQ3R5M02OXqC4PuN0yZep56rq0B/GWEbH6tcdtul
ZaA8uaFJrLzWIuLkN6GCu368oKscuRbx31Ee5gGPrM2eU2hZ7EKPcXzqOpcgsz9yRUoKUdGSgeEi
sPnpAi4p2q1hQ6OfJYNBizAJh4Xv2CNdQg9Lq9Mmnc6d1DqBokTAK47XKXCaTqjEOqvSQoeNDfYs
rPNIOzazTrXQT7l1K7abBoEXNJp0huoMDKbvHdbCh5pwjNIpGfTIyTpS8W9ugdn+73Ex4shbVupR
hjdb+bhOq+VKKIYb/vJKidYPT8csvUW+AlA/kb4h5ktwJ0TauOJ2euxrOsGxPxCUJeXzInXiRxD9
CSUZoJgw0KxTQUaIkbGGmxjxmhnlL6tTfC+cmCTRIvt3s3or5tr9CH0UP5RuCGhT/mOHy6TUmSRX
p5MGnVMqzQJAx3DYeKnuLUia6FRPlYthkIRTo7NOnpcB8/SnCE7zkgnqV8mIScCVaKq/i2wkMQ+x
QPTeGu8t9tZzgNyY8ZPL5IlenE5HrnT2qvBZwdUmpy+qBEeTWxF6TnyaHFEOHDnbS2kELl0O+8hX
HRMDDi6kCkOguIyiPmXcDGJgWIvMbaKTYQYRMTd+5FpHH6vOjllqfHU4wtDBSs0w8bLBCWjkiJPq
ZGhJHAm0SWfR+JGCKNb5NJY+fGYk1simU8HaJdYR7x9BcXJtNQG3mKumpxNvTmV9j4nahX4dHIDh
sVDxbOYtH/U/4vBcVwvUYlw8Mt23n4ECTL68Z3SkxHd13m4ieJfrBF6ls3jG31Qe8bxa5/SMmR2h
FffpLg592gY5Gt7SGQXymPzG3OqeQr1Vx+CjTk5PDrBC9nGsZNQe05yn1pj/G1HntVs3EmXRLyLA
HF5vTgpXwbL9QkiWm7GYqorp62eVZ4B5MdyNblvSJatO2HttA/ZuHO89bZDVk8nzgGIUTlXoencr
PjmaVVqBefClHZYf2tKfIwKOE+2HOEhsih52xd74FifjYAyW0d3W7K+ttZ6vJTZHafyO8FRxPlp2
dmiglVWRCG8iecjgFB0m45dMSaDbrclbbpyULZZKL+ubk6z4zILCuZPp9JizfrgM7ME2Qpb3zngz
G0yaBF/RMUHEgHl7VNg4F+PnzI2zczIeT4XZMzOuT0JXkQ8VRz6FceNgDCXS0EY5FiPMZ4lJiS0O
vcIYvBhHKcBVzh48piGjni1xax4izHK3GCfqYDypVfSH7yLbBhUTbN1UJO3Nw06QD8E+Ck/rZNyt
ME4urfG7Kux02F8n44PNu/FvQECKsCe987DKZsYza9XrrTUu2mju9bXXM3iTBRmz+usYx22B9dYy
Htx2rtLHSkKlXebDvx/kAEnCNc5dSOnL82DcvNjL6t0Bfau8uzkGnjxJ1CmsFNbP1W6OsTY8lanz
3v/949BWrOXmGL6x8RG7E45iEA/bjJHzaWUuFBrXcZnXR+zrZ+H10b2WfKRTd7SNU9ljKHUejHs5
wMYc6+IjXY14LYqn62i8zotxPcdJcZ8ITT/0lAY9mKALTrzoUGGWhu1hI+4xFlSUUuyV1q+kC+SB
4EQGSisnOtIW3E7k1eCsGXZN9Z5pHX27maHBDIX1AqjaPWrayqYv4zM2q+koKoBlWYsxeIoDRtLG
/d0ZHziDUZJljDc8MC5xlpnq5CbWQ1qRw1gOjrzKHsjP2NY8+86pKfmb7CY4xql1SDGia+NIh9Xn
bEAaxvhFUAg6DPUfHMenJ0h41OwOOrHxt+vSwg/YqOqQE2wAz8LFB28c8TRo6CPwyCOvbvZzV2Cu
nbrnSCfNI27yr6IU9IXSXrk+tLfXlj9tdUObmE/jjBfBQYcBIH5LtwemKKak7Ix734SwL8bRH22U
O8T30Tj9O+P5V5j/a0MBCMEBRIYLMBpCQAUqoPXzT/1T26o7C0MSSKObBixQpFofCOOkOOoPgaqr
L9B+98mFRpCxFLoQJ3+PJ4e87yQ39ggGP3YYXIThGcSGbNAEMA5SQztI/nEPeBG476v4o2Ta5uwj
g0lAvN2huYnspz5F/4R5vVURVr3C1YiIYSxUfvRqLofC0Bd8MAyT4TEIwAz9RPdfGFaDNNQGD1bu
EVTpfGRV+lwYysP//0LM8dcARf5Um3wFRh8LrzN8iMiQInzDjBDAIyZDkegNT8LH+sQ/Zm9+n0+P
MxKJLd29y1SxpISWljyGhk5BGMl3Y3gVTSbHZ5NmGK+5uIupeaun6r0vcP960VLeSY3ar+wNMJ6m
43PXsStJXMSmLiuOOHdyDOHeCUTXFaKafWzS2HtMbGd57J8Qgukz5uqXxvA3FkPicA2TwwfOURlK
h2CsRIJVT7wrBI8ZlEeSX+L/JXs0/3muehKoi44O8I9gFeFhBgdCdeoaOkjDiosxx2+Ag/cFfIjF
E3eeAgb8Be2zMowRbWgj0nBHxG5CIHdwK/3qgCWZDJ8kM6SSpamfYouqMIYchQ0Enklv72zwJrnh
nOTIRkZDPmGnRLQnutnAUFEYIGN2gZPik+G1Ldmwx114ByxneCqOIasQwOgY0koLckUwgQSCgk3T
0Fj8zPmqDZ+FlxrpFoMIkYHciUETb2HZXrQK6EM4XvPc5Yz17x6y5nMDAgZb7rinj9T4WsHDgIlZ
QngxU+k49N/qvLS/5ETNjWSDfmaKn9GaXWePSiMtsOKBoamIYdx2kgyQcnEFadnF52ioNTn4mjLF
pRjGDfln8AayMALv1PX/RShtrzQ0f/qg9G+i8iDiBEO169vOuwyGl5MZck5qGDqzoelUhquDK7l8
BfEAbRDmztBC3/GF96ymQr7PKWsznpLwngHrKf9hezIAPhMgn9oQfQbD9ikN5UeA+/FikMOZBuAd
BjCuChhYuxEhCuCy/hFL73V1m1dYQR44mYokIDL5LCAqn61LxyUtwpsl+ayzzwY1sxY87pX7IiVF
3RKD5DPEIpNy4lXvCdUoy7fxBJf900iqVkRpzFx09KiwwrnDb5b318FQkbp5T4/tsBlMPBB7Dhd2
kOsUueF2MFQl1Ya/ufK/9EhacwkdJuvno4uM9wXqOkiP/gbQlA+rfE61/Bgc39/NUfAX/TbiuQqz
g24vimS2GdxTB/UJ+NNsKFB0sptuhAvVGEKUBBWVG2YUQWtBU/hfY57uswqqlBiW32h2/W02QPF1
wpapRsGc1tCoErBUgeFTRYZUlYCsqgy7au2QltQlPKtWQbZCgwjDH9gV3ElEn/iH3kdDwlKGidUb
Olb6j5NliFn6HzyLUAB+MGlQXijzMmiP6jhTdFo21K08gL8VemxhplCAaa11wnLXbbdo76Celo+h
ml6suYGy26bhpibrb6MKHrAV4JdvyF+1YYBlMbIuQwWbwIMVYMLi8KPPoYZNmTee3QWSmG2YYkRD
PfaroYwZ3hiPlFEvPWZWO4Bz/muZeSkZqH8bilI2B6wWkTNwMbhAkAB9+rH/PFapBUc1/sGTFG9r
4GexoaABaT71hos2GEKaa1hpBdC0kcpDGYpaZHhqC2C1yBDWLMNaI0z8yQe+1g/6m5BtPsEtiweG
Z2m9TQLvvYXZlvBco0Wk9+Zq8A3WzdLGvW9ZoHxAvsHYY+ZgMHAlPDgLzFWM3D7PyTvy1FNVLO+z
Zd0sNDVuVY7boCv8o2cgcwW2pyEq2MX7ozjUHvKz9bV1O/vkQKhjNPzlQKwrDbouZAflG5gdgkrU
hDWbBrE+pXa2Cz0gt7EPAk8ZGB6qP/sV/BZaVzPJN8i80sDz4PRC/0TCNeUHYO4TGb0P7gBurzLg
vRwCXwSJzzVIvlkBDlid8zgD65ug9o0d+D7UPVwNBunHUm/YTpiSt+inudMN+o9wS/aXBgdY9DeR
OeWxhiLq92q6//SxCu7IN6h2OppBRHnBIaCw21Ki/1mRWxzWxvtbuONrR0Ykeqz2D/XkbhF0ikuJ
6qJk+dM1w0WGWJOLaIBk0/+HUFOdnEaOF5Kc0aHDQGwNDDFwwCJqA0gsDSqxNNBEjM0WIVIwIIIm
gMfvlOtTAyrEWp6rTnS3bAieW4Nh9A2QMYbMWBlEozSwRi9Pqj0xcPNhNSjH2dASDNxRQHnsDe7R
NVpM1yAgC1iQhYFCkmX3NNvKvusfdbX8ZdE680eAkZToJBi/t8feICblP9gkJa9HTjC5eurFdzoF
d2DxrrzH5V4XS4EzOeRG47ok+gi32ux4J0krv7E9kuMLszh0l/BhghO7c814D+hWYfCYvgFlsu3p
npiA3lYYmlZPDcW86JYKkBNVRhnIkwF6Exn4YnE/jOVBNL1DNVieEda/MpJJT5XiPNSMa7qWxW2O
/MBnLcXyDeC5wX0qA/7UCgQoHlOG0eNHv+bkfxhM6AQvNFgBh7YQRFPRgxLFC7KzJTJfKKNA3dd9
CXe0MABSLh9Ne82bFXrRr4KpyWEc8wZB425kDQio3J52g9mmwzZFaeseOuF+UDG9rBVbL65Nz8BM
fLCo3cid0hkipkGmlsiMFhiqLSxVsabBRhBCx0AwzfZ9rOqDdcUP2x1FrXHV4Q3JA1qMltqxIoD4
9+oEO0c17ysc16ZjpcIq9ljBLdh4BvYKdXXeWvBfLTiwlgHCWn5yXABq2Jm6BxBj6fy2AwTZ5bdr
cLLCsyb83PlVlV19yLGAQFUE4UKSIo0jlLVTq7t20wcBgEwdXUQZ/S7h12oDsl3m+DL4hBIWoQca
1+BuAwO+dQwCdzEwXMXGc5vgPLrYrbi6BpnLzybZRiMYXRR8kJgh63oGsRsY2K7Iu3MYLdfWYHjn
XF9rxV4C6CnO0vSLoAH73sLuTWD4BgQsdPN86TizGBGie1ka65LA/Q3g/xKxtnd7660R08viSuCY
kIJru3zh0H4vIQgLgxIWMIUT2MJz4YcYeSFmJXX+K1p3UEl+VFn3Jm3cFI7/Sjt3saAVz7CtlbV8
tFCMO9++IH/mC0g/ZKPfVs8B0jbzJHApfNt9egsD90dk0Mid7AJOZyLrikhc1gTxueQVOWWDC8zf
4JWhIWYn1yCXJwNfnv3+HHQuNmcDZu5ZYNr13J/iFiiI6jWsJ6s5YdF8m5kvzjl/eimIeHBhPnuw
n2MkrbLqXv1oudcxs+50nMiBXV5AT33g1SczBwepHmPmi1Bj8pz4+lGlZwTVvkFPV3nwFWoH5HDd
MCnxR5e0a1DVNc4fIjF4LzuWN5OPNorNFNbN/reGdB2VmirXRR3C5DFxpm87al4lUukyhhTP5GlD
kkCzD/CmuXC0JRjrpbo0rgfayEK/L+N9ZMDbpR3jixmcBlxIp7dBPT1RvL5U8Lp9A+7mOTh2kLxX
iN6lgmkQzf7LnBNLT2LEvm9olgs44L0Bgs+QwfVMfkgYf4jm2NPSnKQBCouVgGGQ4rIHLp4bzDgC
fJguBj0e2fRBwxhXuyEGTE6v5SJENLByqOV98VwYiHllcOaLAZtjxCgfQljncXouIZ/LymOuaWDo
QITMFuDHDCXdgZbeQU2vDT7dlxRAskF3rylGianmJxkeukZsVcBmDQa7q30zo7qPiCo20+ydBDuq
TRlfaGePIxT3PLM/2cBcHejuk/cqDOy9yBnXzhifkZfWO1+kD+68uI92K0nRnnciBho/QI+f/ehl
MDj5QbJVBc9MaD2fCnFh43ZR2L2zJb31irl0BtoE9SaH7EK6BP/7GAGvJ5sV9WIN5NZ2oRm1WMPb
mJ8MzyBCoB+yaCGItTCUgeLb/wQYFgo8UG7bURbvyAm4nmHpzzD1IwPXH6Ds00BzTyOY9KlsD5NB
8fclnzzC1S0a9RBDQIbmFmpXbBD+dY6ggh0zk2Dw/lMP6B+R7Az2f4D/n80EAbQkAmgTDeCbkACX
tABBasDckd7SLN5ZI3KSS5MfZxIGEEdzNi/fI8kD2ieCgCO8J/Tk0UaqbiIKFjApgN+e06YCQFEF
bz1pBlmKfxAFVt0gLWtMYnIY/m5NAMKEQmEb5eWvkuDMwxi6jDQD76gUp2ldd++oDBnoCYawcqYD
C8lZ0DOgptpEL7D4JIRhRGzPXg/Bn4dJAxEV5R6n4WTiGxQ5DqsJdAizyoCI+CUg7QGl4a418Q+T
CYIgwYtQa6IhNJ50ExXRKucymfCIzELx2JInMYwESzg2rUl26DSBE2mceNQk4dVtCaPwTSxFYgIq
eNctqpxtGBJdQe33o5V8QGrCLaVJKStDZyfIu5Am+MI1ERjiHphADI9kjNgkZJiojMmEZoTIuQph
BJkMhQ/oMCpvMSLaGFcjosC+b/7TnihPzCjO3pCpnZyYQLVw3pjZwzMTNTSWNjn7M3yrIGgfyhXh
15z+mIy1onWRFyz5/OSWNFhu4d/tqLjYqTl8KlR/CY1OkTxhdUMCRocKsoE+p+cZZEyC6Flg6mkE
YrB5tVAjF4xdoUR++3lxVwt4MA8mIziONnlvWlYl8cjYDa0ADCfQqJL3Hh9kdo0t/3cb8AljfIJ4
y2yur4evEPLMpnNJiex5zNMC8Ja7/ifE+CKeUI7A48H3tFX8ULupTSGp9g/It7870kYJknoxEyAx
2NCZSKTfOCK4M5TiY1mSh1kh9gyc6WH00EXR/SSZiapz8P8GZbNhJI4gG4JXi5/IAtpSiBF5Do8P
zRGBhSHfxWI2ZmJmnT0Seo8/cTn0Nl9O1vc7P41YLYHvgPSATrdiKNdTKfZNwTAcGGNpB8Tvok6l
L2Lrz5CBoIr6pXWa8YT0+KEh5ImHL5jYH9vHkBDVqEfCVId8RLFRyxAxRvLdf0wg38sRIa7vjNwg
VhJsogn8d0Qk76KXfpuPY8swBRmiS2AD+wvjeOvmLaI0TehdjUdG/6wGn3Tb7hf3U4jOERm6OwyU
qI5+qAYeQNJUe3Yi7HEza52IPclYlwfDdl0txZO88hbfspqUeDtGzES+wQZXAebqZsVxELjPtjv+
EGPwKyIcgrsh8FHbOxs05MRrgiLt+4cicr5836CLO8YXrEyfQ3uqr4PI3j2Qmbzc8H850Gpu8cVj
8jF61nvjXlDeEvyeAR/N8+G4st7dpRVfv44gGaNVJUxSn9dI/21xYR0Xrp6QcmgjFsrJhk1NFT/Y
I4j5GI5nMTSX9C0T6APoqTwU5uIicBIj0I3/IyX87tUCbn+9ngvlci57BJKK8DO0BwkPWUNkrk/S
nPACiwZEH1ReXlnB1i2ffQUUR/Dw7QkVkWp4CWwvPnXDeKUf5VDMUelHFkCvLCj3lVU5u+oN+BNt
ExVQH6nXocvQVkdMYIqC8FXEvlQZY7Eb8odusDL2imaNKehFYcDcyskGJK9Q4U3VpHYDyvydx1Cy
taPPcEnCJ0cI1tE0ngU2lMwJfomG40hnDl7b5K/jFRR3o/8Y+epef02W892rBJMUZ2YYW39QDT7O
XtBjeEQbYnnq246XmuqqfosKvz+iNSeAiKeCHEUMOoaqtwbRr3IhdCN0SIJPO18dGuZAaxv8JGqH
+9zN+fK45rZVARDP9fIFjTci3EL4v+2UmiANsl82XXJGrOupt5/BcJ5156z30a8OuuJJK2sWsGVH
RzRg9sbNg1x/6DNU8fa4c+h0y04EJ2jLf1TDf8lQBEmghrqM1GaZiHqleYp2PjEbjlkK4m91J94H
WwXhJo+gzfT0t+foGHDYb7KawkSnyQ83C/7TiRSHFqDf0P2QGX6lYsThnvFCpBElVoQVT2dMbbq1
fU/AyVxS1e3ZW5CdncNq9POcsAUz/YENXq7PkfJ4B2BTPSbuNKC0Jq4LaN2Bb3m/TDNW0TU5Mj5R
55az89pG7nNdcEvqFHAQG5WMGBPEcKnDoDGFrCsiF3ld9DlMImEjHZ/slZ4PUh/67xA3WKexjyxJ
d7DC9XOox7MtxnTnOuYNjnko3UWf27dyQY9YwLu51Rn83yBjTgYHgezbgDVq2D0ES0PCjYuLw3XU
qySHdOOXfAk0D8gqqe/gMqyrJv7LIqS+Q9bNjxVbcx1gn/LEaw+Fin26xTCVMU6ZK/5KXFl8CMii
Iqpc9i73JhnLU9b0V+xIEI1Tde7dlo+j46cCnIaF0NjX1hatAYLndz+3gTIIUn/bfL7MrXxOsLvs
KoFrIceTvpZqPVcF0zMIW9sky2C9hXCp3cjZN9O4PK4VNapFMzh/6zVJmUzAwO2TYERC7lR8tLw/
U6OxzObjU03lcsAvnu/AUhqfUnte0pyhWwVP6c9QMqhJpVPsdVX+JLTOYprpTaee1fdD3ZQLviCc
JC1DpoNH1tNrCENhrvv6caDs6tDunruaQAPyHMpLhyB5bkb3LGtn4cFQFfY6VPmYPyrKzOzg9Lo/
O236X+Da8atHMWetrzURNq/ig+3N/Mw4t9yH3crhU64HQJ7+KwnRRquREsaNEaEt3hQMZWYjRLsl
g/U0CabgEnrIDsVxtktUhonGLboDhRkzMrl3kAC8aYwgT1k8PztOZr8UTUWGSFD9dVsCwWSOskAG
DoKkijU+WidciwBEXowIw/EGAOPR09RAtxfkuuyDXHwCK3Dxael6Hja9GyqMp9NwrUpAUS7Gebhg
afQUJ8ASetgQaS7z50BzP2gsLkddsP9mSMxcP9L9KcmWb6uU1SUqra1sIv+1q8MNNpOjEyLOHnLY
RKWLSsXTpOTJAGh2PK6HOQH+wEqq2pe6JNbEd05pwVZu1IF7mCTdcB6Sh7wM+pYu2HgcjQkdeeh8
9Ye43k9SPJBAiaZtTiwUN461BZlKpE7GtT3McbdBO+z9mW1ovhqDUJu77jFH9b1dSWB/FZad79MV
4zUiHpOK0khSUUIMJP6g7tFCmm7f9wEcCwpaFHPs7+NpvyKa3XBHhw+lfMElTDGSqfEWMNjYzFaF
tNJDaNAXwtpNJGTHdKXPhQueNY2ftNL2biioXx0DIFpMIMKyfOY64YpG1kqgRigXsW2ARh3qun3V
inp4WIM/JF7tWlJsU5bih9adfjBRPHUEX+CwhpLRCRMnaS2dWeJkR/tsMfu49EV8YmGDtXQyh4Ej
GJBxdzhwGw9L4RLO4L6BVfExO6MRges036ZpgS4903eymNnkTl/89E2b7KfDzoqK8XXmyAPnZ8fX
dZKK8Y0mSADThrUSrO1Aug7r6F5kxGkPLo7OxHmioYwIKYaNiFMIzSkXV9cRYyeU84uTqjlA3n/X
pddfh2heL0wGpOcE19aFtR3MZssUPw/0kEdXOu/p+OFaaItTd8J8IoZTPn073KfqNDkgqYAxYWC5
giP3LoImfKcRBCTCZUQToxhkfIV+QoR/xo7oPPIjiBOLkXex9nhH4JwDB3VwBZbUqmvhnZPRZrgp
RkB6Frnj9p9QdsxrY/laDvEfB/UApKYrURH9RU9MNLGtMYindUuZ5aQE42ysQ9VAFZPT2NMtsrnK
C1blcIFR2ljlgfn8zbZwN4u+WrksSnbLrEzYMz0wjakuluO8MT2f98Q93XHEVYdQT2BJJHxxloDU
VtB0l268FNWyLTif0PA2H9BG65M/uD/tivWzw1y6RzuJ20RcKyunzgrqcQdxAq1+GuyziNkGbzg0
YRdPWZVGn3DA91ZRyqO7CoB3cDGOiNiGs1Dcq8SHtgyI/fEFyNWzUi/96pd/JlW+SZd7vfNsRMQ4
hZtsNACVfpNb3UGwGNrARFJH9l3OhfqI7gBDqyJnBBOcqkjMswZiJ/zl6mPdP049mHc25xnEFOaS
dj/5D7kuCLHxNbOyYPr0GT8D6cgnTPFRykzIwsMx1GLfi+A9TeTyxowQRrEj8fkvaFQ9/KoMcL3l
Yrn0PXTpw0aGgbxaXcYR0vnFPcljUiwXdCXZau2TdvSJzqtenTw5l05ovyQQu6DgeWdKmOBBY1qn
z+KJKfjEcU/U1d6tnfmlirM/Sf9ImkH8OPos29xkaPY6zUGlBIDsY17UY2ehDvNw5JwLBjml+XGN
Mc1ZPC2SLRvZl7JbcNOM0UoGSY63lUZtazH16JoZ3HoLQ9FBTEzWO+AFpHuKKNj3eERAP5jtMaSQ
RxUAJm5iAbAnJSIuan9zxA8PDHmN0vqUTT3hOevA+E2z5L9FgZCvc05Dt45RfaAdM7qEgBHkGpLV
YOPbrkcG5DK2WratZf06RoVkW+a8eHVQs0uvWDV1TnNVuVpPtA1h7M1vVLBPcfo3gClxbqRcH8E9
N0duTZLCzbcdLN6Dh4YRHjH9A0DyJwFphegxiBLTmnUsSsUmhivyOnlYkkcTADbaezIpx+uC6Hpf
RiXrohg2ZCCzp1GhMxKxtMhP7SyyZ3Om8JN6mz19CGfZE6U+7+YwITRxdTcWYqBtkhfyRh7TW9W1
twhi+jPjCubg2H3ztgb5kMDkkHz72kEmhsJ93gu4KNuI3f2trMe/ab6feU2INPGTS+fl1Fd5+uBM
LdXMMCYbq85uFnhELPP0e5kFQxCxw/uopv6Bdq/Z5YlyWSJ3b4Dk0wsbxZ3L5uni4gz2DK+kFAjk
HbMjlytj+jLWF6tnsc8YscsHmrEamxnJTTj0iWq2OsdFdUEQAMOgmPFredf2HJ1nslrpQ+B6JlUI
D9LY67Rer7L91bvJ9GkNxKMZzzLAiUvS0+qoMbBIYE+K3dzYAFiRNz2uDHXnGTTI7Htnv5s2Fa8c
MWjooHQEj3xR72k86ydbUutBuZXQkPVwaBaGWOT00dL2w12ruDqMOTaQ0QGq7Ts+OuXAoni38/XW
FG9pa6c3cErWzQswaS6J+F7mwH/WHnpB8itBolAzMEoqsekU0JxZLVp28NZ0qJaRSe3aofxGE8jd
HWSgQ/GzkWX0t2cYmw+EbPsEPPF0cyugvzzTPpMstfpHCCbHMp3pMFn2wdKaP/pkislHlr+l0dcM
dsT4kvXXvz9VDUS9SJv9aJcCf1/DT1+Nv5kDA4o0ckhbBzYeIF5r3fs1x9g3/sX55+DELwWt89Jj
4AjYoDVVVZ+w952K0ZIMWKDyjC03nUsph7lZxiW7ITCcfPL4GhDbkceXdBjFwFTypFgsB+mNhqEd
94u3nHsU+CRONhupynPh5AT3yZ9cysXZZSHx1FOACNf/SNs9okMXVeXSP4Xd9OkFDKV6Zjlpqvj/
UQdES4jsPW0G9MhkydSodr/wu51JO7HP7SgTosDiayeb+YNsAw5Bqd/4i7tHGXrimHTFcp2WX2z0
58tUmzNtCFjbi+LVMpQoPOHtZtT+ueQ04J6uwQy5VoUIr8dfZ4njWMuCIJNdl4Mgr4qUqYsYHu0B
HoJtf6HPM/zM8Dfh1RB+HK4MVJf6mA3fAeriEJlUp5PhRxfNgArCa4jobzO5A/Fg974a27csmd/W
DkIEm+LhCifs0lUBOcRW9sOC5X7N+R3xsRJXsC7F+xB519AnFaWKnKscrORlSgWvCMwQ1o36FkUD
JIMuaLe+5V5B78jXhkNe+Yn1rHMaWpZVVZiPtx4Y9UYw6yePxMO1wOaWrd6nSCjMYj9JtlLi5LOB
SJSROWbUhJe57B/j0aUcRdy4C8LywRP+/DDq/G9JTvM5kn1K4dh/TYovALGreFhyYo2tAvetwrhz
wUAL5dtYd0PhEfpA8sgDqcFYp8oYz7pXZ2cfNTR74ewBLTuxgkw3Owe3cB1I57EUOI/BpvrbMQ3I
qqOfvjUTX2vl+ffFnsWzV+VHhM0UhdH4rZySCDjZNwRWwctg42Cd1gmo3jziAScCfjsnWU1mDeqc
CWHwWBbpORZVBL8alVSBivcMbnwPsif/8uMBquWg/ktWJKVahuk5Jcy4gcV+C5NvK3Pr28jo40H3
+v9+wb2wDeZZXILRja4Do9yT27s3jlfvAj+ZKW5jaFVDAEjL6j8Ktt0WeH8ErE1mZHoPQ7F3MSX/
4W+EOIWrnyCD4rlKKPE132gTew0CLyb1HaKraGnta+V1SBsHmrAoHYBkMR16w93djEwyuxolTbwk
HiNDks3XuKuOzp/C8eXB7rX9Uwm4uV1dcTiBDcGpL0/VQEQDk9mjj6ILgUGTQrGl0LP6LjpzIvzA
DPaLRRQU/L5pEZjMCHYXvV20m26sdVV3d6bQLB22z+gfu+0imi/CN7jtp+apD6Jy75qYDbeDfce2
HC9Ad3JgJ9VFLRkuLVj0Z+eV0Hqb09JlOu2AMUyYvvHzjxgTEUpO70MzaK/0xzG1m2XZ6kiYjdra
oZF6Mvtz1hZZUakuhJITqWTVBWJO5EC4c+JjOWpEu7I7es3CC060bbVHkEg+wkjKItbVmVjL6lh/
kVYjTpVbInHIVo5TGxDPZpIsA6ecc0k5HlyaJUcF3k/LeWQpeLHzxxVr32F2vXETwTU7BE6w9VVs
aD0dACkvtf/3l6zxnUOqcjwzHAtbUYGQsBt2UFZsaEExlqdh/VZuOr/NEK8TPqJH2eCDp7Qr+zq8
pB3vAQn0PWGrejnw41i2bveyQJe5ZWDc7n4hZqiY2b5Zhxk1Aqhc0ufh/STd19ox5eSAg07+YWUB
tqAB/55dOMvV1u5ry4GyxYGTbses+G5xqmyjJLXOK8bCLUMm8NyTi4tRD+9e5H5M2newxUK8CXCY
Q0Rer15q5GWSjDPN08tYfBwfmRWWENdEf4ikmra+7qrnf//u3++YzV6I4Whui5JgdcokO4i1MxwZ
Ip35DS0OKAyUdfvZA9zEanC6OyEI51QRuJD7sLHwWWIf69rrApMo8Hp1VYW6pjaLnExlDqNXthj0
O8B+9X1l2eRqu9jALcUg0WT1E4746qny04/J6ZhfqlHeQC09t80ynrB5TkdvnZnrZFQ3a9G9557z
nvO43Mc6ex+aYMaHmjGAPI3F2D3yYqtfs4wel+q3KtLslozzM50oSte23mdEbSOkWyZsiUFwc8vc
vtU6fR8gnr1QxPgvHBLjtsHtzsjS7J0EgKPelqjVxfAn1g1GN1F8tguMkLzFj9u4xNDqYcg/pP0d
9CJ/SDPMH1HQcSab/Edn/FEn8UfqIc7kJ/GyYi/blCFV4jBa7Z7i8aevpxJsQSn24F+WYZOF8/NQ
BMlT25XrFjzCmaG5D5eaX2atSHikzb3KUBJII7EOrjtaatBTGb1OMLd6F3tLfdAxRAeRUDESQ1E+
QW4A941NfFcP3mtsR8F7FIw3bPw4ukILgVOA/w1gykFmE1r+iJkBALxDtxDhsEanwlY/WbPR0FUV
8KhuW5KNtOtBKuUSjxzNQZP/1OVoXUN1SioV7oHS3rFNE8PjPMZJ+Ya0GX0j10LjAWzkgixdeXO9
yr0itvsdCj9GSlo/kBOPwFM9CAfNXBeysAovFXSvz7byD/W8XXsPcf6aCXbd9jeYma9gQC5tpUxD
CPCrb/IsShDmDjj6D2VGXmxdiQu0qJHzosqf0JTBbWayDQ/ch0DgNju8Bd7O7VF+tCuk+TQfftFr
F89S0U1C2/mKq8m/BuPCNaemC8BUvW00d+w4ax4jffZ0WP8oEwbNpZ9Mv2vV/mJqTBawcC5RKqLT
OIcvee0v3zljttXSiqByLrq5UDlW2x7ivCSED0H8b6a50XNZdI+YUvEjtL4msBAMwuDWzS6IZxrg
IZ53TtLOWx/ZwH522iMTReeLfokZJ3fj0yDSnlAEEFBKkdmIpy14yMJj+jjrdfglYkxzCWNlTgS2
kHk1fK3Zsj7MufVGOUmVgO7yJYWoD5A1IyrF4/tKEck8WRIQZLTEzYNrYaLqi6o/SGSYu8mRxy6G
Thhk8xlxLh3KiERXNTP5s5BqdlwvRCtNMkbriJgxHKwLdiN3P8v0RhLqeqrGcL3gygF+UkbdiXD7
4gYf6SkW7UFR8HzrKvpSAWACZKDBLiIjmoNVETjwjUaP8ImCTAzpWc+o415FNXt7mihsdVNx6Zkk
IBDDm6Yr5mZpT9Nc9mq9DHX36fqAUNEb4tp1rrpt6lerfB1SVTxKR8I8c6pl76rSzGWHNyj/RzED
ESk88+2TbQrI3Op6QrgC3kbBdH4TQ9Yf1OeU9B8L/BJiaKnV//N9MJRyaZm2wd5g+ZawqhT+izmx
2X3iGoMLtWy5/v91wvEZgNaiwjtZyPbVnpBPJSP7+MJE2hKtEsEavcvuf9g7j13ZkSzL/koh5sym
URjJQmcPXGv3q+97E+I+ZdTSKL++FyMTBVRPGj3vyUUgAk+EO4WdffZeOzhNBepoz7vomwimNUA0
dZlCu+LIh3mz8pLyXJLCWM1t9MoHLO+8G0biRm10GHQcb8CIkPepq10f1PnrSFN6Q2XtxdeQYHWQ
svGgBdAfZsJSkt4dsHIi1eKFJhzwETMWbxHoD2KpxxrBWw2F/tdBLZ/y9OK2Dz+D2hf77ojzs3oq
m8LZTL47vMYRX03DNbsNChiJrAQ5DJQyPE80ZKx1wTIuT8aRMufO2yFU1sTWFdbrYLC2MiYO3hZF
vBf61qYGBNg573gjyvik8uhnOpwsy23XPLNxVEuuKS1PI1H+DbONxAJpVqcamTCp+aXCtGmrYvzZ
COoXSIRgPmoiwgRxDT3FHm5FEzDbKBKuKf1fVoNlZm7VfGlA8eXPOsFbURXEQosQk3KPG35sCFFa
AX06BQMYSp+KeaxFzMk8Ese0MTjjk9Hjy/hM8W47tgfkIo68E+rxW9r69QuOMA4OU6j3eTcwoPfy
VFoNvB55n0YbZ1hiPAGAjfZ01o2ctYrxxLngEIWT2FcJQR5OFWjT0xieZyM7WwFEhHrpS9ChLA5i
CJJTnZj5Hg8OhImGGh6PbFtRdDu3SNXRtdVblGXwApHPNxVuPXqSxcW13BnYDSNb7DpqL+qJhwbz
fiXrS0bfgFHhYZwMttEy6J5NP95Osx1c4tKjDkQUOTdQc7SSeTw6rYF9aFbFToddvUrcKr00CtBT
kT7A4+VPQV8vlLnU23XZ8OX2nXxEavLRZrjpmppS+5hL4lW4PWbcGpt8HWcUA1XKW5EfJUUW63Fl
61Qc8EjjbZFqUeGrdk1yhaM4G+Bt7rYN++YadIXC1zIY9FqYWWN+Vf1V5fktSt4pViwpuDWfGrL8
K9Prhh0cURpWyTv5pyn/7eT46n0/mCDUDS0LqeH7yNkgxdRqphzxyvaDQbU62mllrHu/21c9sMyW
uFgBWS2vmmlVsxMAYzJ4myHtpqN0g0Neiexoep8ILbxCh2BHZIm9aJ4fTSv+meJraaumRGeJkpec
Ty4AY3JL8fNVrXeFgvPoF0ej3WvraAL4qCxhI2qD/JsiKzyNdXjrcrTOmt0LcQlKqToOXSav0asb
wSvP2p9dggnePyes7UpmSvauUc1yMx/S5gKEmTbuLLB2JezjR9BUAsICXTYMlwe66ynexPLikmQ/
Vpj9cM6TJTAcgIR9SL184NXhrogaHiMmefjAJHbQeDhjAc/EhP+9QmPVpH5wO5MJXBk5hAecCt8q
Ha5ZU/vbRIRLCXU6PVrPW/uBpx7WmFebiK0v+ne8s+ppeA0VNMrCt37aE5wMovnQNmW6K103IvqU
xxuvnUBlpq37WRZDcZpr5w8mNbEDyoqv0DfNz4Bg1EZmbXu0/fHca5k8I2+9eBnJ9ikqyw3xVH2I
RUbfZ2g+5lZ/SUOHe6kb90iyhzKyEaGxyNNXs33hbhcHr8aHCn56PUb0tUydwFenBAFYu++2Q+LG
Hw412JjGjkMbf8IgP7TCgDdX1XuiaTjs/GjeZIt5MMWHR248qtmsC76vtZ2r56SdOFmwZZR6Kwnw
09lRY63AkAPmVW00/n4gVWXK0YWFD37AIQcODx4PwblpAoMST/YXiSFeTD+Mz0HA/6PES9RlNV4C
Mzs7EwTOyA4I1sRg4/TIGbBKb/aQvw1YoBqerKtyCD9bV9mbtE235nK/GKwbXDv53puFsXLcmKhH
87O2LH9rxiiCdR3tugTrUBriQvQAWNHFDbR1dvjbAxp5IwKMzW+ODwCuOI8EpX7YbvhuRuGIwytv
Hr1rbYG5b9F/jB2uj2rnC3dHW/0em2IDLD1pIAg7L2XYkLBUhkfDEj+cJqnQ00ho1zztbgErur3s
mj9GMemz3/DyTlvrMsnwK6oTYtxzV+8x3XykAmyYykIIJ21xHQx2klZEB0mXoysF1kQxuKRt1TBf
pkKTeiy51odoOmUNEz45iMvY5u9GFWerflJ7lbHYgtiC1hMZb60XaiQ7MixQj+AuxqazJsBfPUrP
5lbMwp0abXObZ5a3bfzUuyvTdWkWxwmPVsEgX2mf3cyPpPP1Q1OcySOf8IXAvLEiELU1aJplLL8E
Ta33dejjNp3rnNZM51tmV9EFCNmLV9l43pP+hVDpz4L7xxzt5sp1FTc1vmmqr8wlOz2wTUEZJDDW
gHXDYu3c5hqY+N//NMbnv3s2/n8lyf+lksQhsUo9x//4X//z5/if6ne5+dJf//G7YH6ebl/573/+
df2KvpqvNtLN11///g/HX//869+/7t99JOY/qBSxiek7wjZ9N3D+q4/E+odEY3RdzwlcITwR/PUf
Rdno6J9/WdY/QP6YVOo60rYRPigxactu+U/C/YcULiQgaVuWtIXv/L8UkhCM4E/574UkONMdj84T
XImmcLz/o5DE6oi54XoYt3KRdZo5hvm5/Bioq/rXjzZJkIqls59LmR7ppH9SPuVYmDve4lGVJwMX
7uw7qyyM/GeRZGLTWtzdLDyvlltu/WTwbzLhOBO7rc2wAiK2n7oHHwB1IpDOV9jJUqimJrygMjJv
mVs72wEBKE/SX2GVTleE5XKxMqltZGGtBBL6nSz+U1vPLoBSQqVRVZ8L36jOtcnJZvJneqd0e65g
m6xqueojBwu+j0FKeGaw1Zk7gp7i2EBw+R1Ddnun2WKr3PYWCiaTxBypUOyDd5HO/lEOYnq4nGJK
nOmUOBflwUvyj9lpOFJ1XcHBOAJvy4d88PIRMq1DkUmHQLPYNfurDZi9IK+wS3AfHnh5zGSKqzur
AOPct053Ghf4xRJedlrBuB+8YsFsD0ylxd7TD9U5eFBoizvgF6k94pkGld4vQ2K2z53xKxNwqgxE
r8omYFvUgBJdWn+bObgu9JN//eC1RzdYOPdrROoMBk1s7dgjwjJ0SzjeqrskSYzWDWVgrXu+0Tyj
QiKCrCdj/xzK1gWU7EybCHYm1Z80QwRZ7JLokf0aSyaHGop31nWVvSXL6JEvajHW/DcaaTpOpV17
svKmXPf0Sl2VDZZ2rsr6OzsjXCtD9gE697dls18ROn4Znf4eBXlAVYJffAuT7hklqPjslLNvMhz6
Nm/j3ciOZp8R0NiREK+eOGahs5AnP/tu5q+5rpbzozp03lDi3Z6ykzCpbnK+BvYk3xMHgpYvSBCV
9LyHiuNRAWE0Rh/4HRAnGgr3ybRFeR2tftzIwV5lubmvBlA5QT3vEN0p8MaUrFtfHcsrbjVKUQ3X
u5bUER2++wQRt1zV1cXR0zfpw8P2E/fhsmg/8qfmIDyy4hx26UcIuqSJ7frecQkeF0sT4SN/oMqB
vREGnurXoC9uDbo2r/DGxWVnAQTwEmgMQ02cy+j2Y+lSDlt015H9wW6ccGxYOHUvwaCsc8u1WdpT
cTSjlswlIdB6guQ6hd640nWN0jAk9clrI8ZdrP5y9M7m8qOZ500KY7BcF1608RZokFsUwd6TirMt
rRonCk6eIhBJHLMHG1hSS2ebGR3SunJvWuY/69AIL1xI3DOhAJxdlcW+Q0zB6zVR5ZE/UG7y9yir
NljQ6ChGg/zu+UCK7MSAJcRRaspCZthJ9jv+4d6gsmz80fOOQ57KDeoREw0S58UGW9jTQ9cZCI80
5P4hpHwmY1luoSsxQPzILd2dCXVM586kq87Vpblkm717aI1HN60Oas6GT5tHBwfSnkdHUuld2mSE
UYGtQjR6TXtFSF7mZEUIHmAK9n9QdgO799bDAv+GGM4JsTP7c73YOIuIRWHmSkEJYNJde6hBczDw
79MByqRBnjRwcBvwsmD1gmzfCDxXCCuCglv82jpYNgoefU9IWywNswm1b7JX2nTGZcVUDHAjZvaD
5BrBB0JDik2mKrsFiTQU4S7rqmjvDrVeG6VrXFpX36dyO+u+X+vcc3eYloZV0LB+qftmAjd5xxrj
XCWVA0PANVak7bCu8ug3p5qrMCxKCHwca1nprqyq/4SMsCea3oAYQUqcQ/PX5LaXGQ9cVhrRCVoq
Haf+2vID98y27TAr+WC3BDy/i/dBGmLDr5/NSRT7QuZPlhwu0sZTSrnjejTx2MR0P49GAwQQ2q+L
h/NvgBnWSEoXEBCFiUua0kZInO7BF+NwtjHQi7l91QpxPXanN9nEuB3aJZmQHJOG0J5FEwtkAmwk
8/jdiqGmWPCV4V4Pm7iKX2FA7G07aaGvIuoCr6ikRbOMS0OzOXyz4+KHMFg6YCz77eHrtJTtrvp+
/jPhkQFuYGA80x6Wf8wyPe4IWncdehzde9ZmP2uqi2cKYRRtW4ceQx457Xf8Vh8zpnUZkDpoKO5l
ExZ/76Px0Gck8XJgAWvpQzvqsl9N7/DhEaTGfCt2WPB45iY01uTG+4B3U4fEjUhqc/Mue19xq+Mo
OWV+evXwMDvdcslE8o8g1XaarCJevYDXCIK8WccpFgaFM9afapZLkenxNyerNDTuJ8mNbu3FvrMx
gC0I3gxL3SHbRpygrNfmP/1ME0WcWwzj9Y+aVSKuiBjmOx9iVMGwZf681aqaSEeKml92yhLzMQT9
6+jJ5zJADxrxPiTNpRd0kE2MmiH4sCFsKgJNIfNVQ0Y6ZF1uyievbmN8vg0PCSVeu3J+MALt7ID0
sZsQePUVk594mrXCjUiFhtIFBsuMAK6XH+3ccmkg7SmT7LOTbHz6sGhMR9Z1jV1XxvZ66k04gJD6
N9VQOc8qTMldOX17SLJsEXec95w+tRKG+LtEfLUdFVDetNSGSnDbaGg7ftPvXi0GKpJqVi4ekDg2
AQVc0yy9YlaDAS4urLw66Mb6hNSe2WV9T/sR9EhMzZJAv2JFlR6kBW2dvc6m9Jp4H7M93+TZHJ55
iX1nwor2gEjwPOcB0QeDVcUmSax9yeUGZ67obqE/vBmzme4dVkUAkWygGiQUwAewPgqaZxfX2UI1
xFe3OLrTugDusuxIcjHvJq66Q5qyxc5wTwAP1TeqgpKdOZ7yTlTvnfsYp6qgRqfu92aoBFtsg3sW
YNOlsvMfVu+zIF1MOGJsXzv/s8TdhOYBSTjBcrvqG+bIYcCpEC91FE75NXstEDlknVNie19ml8tr
kLK97pZzpGsMDzNfGhdb+5M9Da4U3e5SyJywKTQvzxFGSDRUmmNJUjL/oNHgFaBRwLQbZlnh7lUM
H0u6XLaxX94IhXgYznx98vQIDshZyUjqpziuzCcuDIENr+qNT4gZz6Y33EqDGKQeR58NAQVsqNCc
WhECpFl/B4HGbnTApW3nhr9NHR2cI5UuuhVEzWzyt4XT3dzWie+jpO3W49B0YulMFBSjmHTVps7t
5u5jmqX/Lj5bfOXngNkyKPyTJse39bJgec5oF0YR+Yje18Ze9J7cT0b1YY8K47PFpsNoqoePyMMr
1d32LVvDwiIv1XpU3fH5jNiYYglCL0RgUmwNOTG53i+pK3FWWNEvpLf7Y+CUQJCS+Jyb1qvR+fSB
xW1ACRAScNq027i1mjuZmgNQxe55rPEhB7LeTCkx355ACNgAf1dgDlt7w1S9hAz0C0HEIiD9Orma
1o0Si9XEUtUxlPkW2Mv8kIcXHC03d8DYb0WTyT3WrYeE1GdJNPmszIrDfkCtsofHriwSpENkwo0x
13IDXRGGA9bgk7McRJLapCshtPELhR1aS9d13J9Gzf6t7XZz4x9y3zjPeVHCrBEfEMqxEVcYilVK
t0NM/v8a92TNZ29MVg2fy8bzFaRYs36ezLw+NIYkmBufaHMcXgfMm7didM8zAswgBrak8u3vFXjA
X6qytH3OLP/nkBv6RLq5O4KNewymNrCzSRgDKtavARCRXeG76drtxg9vBksky7J8FBVkj4w/clcF
AfyS2LpoUPY2V55nTPfO5MBDxuZgRuRaZ2KJfiqGR+G6SF00SKy9Wl0DfFHPoz7ILqnudgUioS1/
N9pu74h0CHfvjEv2jXz3Sdepd50UJ3EbdzsAKswKVoPJB/wih9dKTa+qeGlqiDjT1GByzQv8V25n
XEY6Es5emOQbRold4nJVjaohC9owzCUls1bU4VzByvVmW2TYggxVdSA9vooVd9DoUTvZXzzo4Pfe
WABQIKiJxAxTtI8iezjmf1j3GquaHNXgeT1WxcRasz/4Yzh/ZuoOLphzp3vrl79U9Gma6bsmo3x0
o2k6hAB6tsqyP9jKv1qGtvYJn89zCJQXOYroP0dzd97HHR6mxEhftDF8pDn1aGEI13RI4F0nnj5U
Ioedq8d9kGGgwNOap+JpFPXvRBKQdnKiEbH3rbJ5+nL9YHJLrQN6UbYNRH2JAvysiyYcW0V/m0Ao
YaumPoDNWn7o6MWgX9N1brb2J7J5cFqseqDNYPbfi/Db/EH4I3kIPclN75K/rBKIH37m0MxgXgPc
64+iV8XK4HvccJvz182p78rTN1cP+RWn/4muxuyAxJDuDFjGezMiPlz5wTuwZfupDpP9xKC57TuA
QyKqOWyNrr+OhPwCthTdpeZ46YzhhRwo4QCW4k8KCt/adbY4o+yL1daCMEBJDDlLL+Q6oCEs12Sn
g2NDactBEk+O9ZwdSzYUJ0wnGzV6/tVK2EUYRc5G1jDIIBaMuf7QQ4/tCM478VUr8iCpnZ3xXaED
RqTnS69+kL7bG2NF1w9ew3wRFXMJpSSNy5uciV3yCs/2dkDDypC/sI+wnzP6KlY8auiLGurgPrqY
4G0fUHblVcaNvrIz+21glmFZn6OGFYyVQrLMXS87m73HySFuoR8I41Y7VX3KAhOzLeCdVWbyJFGv
XJb5jYG55wnLXIjbmZ0hPicxscmz4Pdjrel45lsYmQPb+Sb6RlwLEXWPKh+2vJPVcXD9c1lFwcWP
5KfrFfOJtx320c8urU6eZQ9fgd/7a0wwGdJk+cH/7XhxTQg1ZqUfhYLs70YQxeKwJ9hSMbK0ztzs
C1g/lzGnIVYlOiWFUuyTjg62MHaKl0HxqLfZYGPGipKr8Gv3UAv9m6AIUyrDhnSJqoQDXgAvro+F
Ee17ynJPvSwuUdWKVefh6Am0cZT8fUu/ugg3zjd2E11sWtH2OYzBlZhSoCIgkCNlH/s4v1S0xob+
C0bXi8kHt+qE9zut7A41ZniamSznDCZtO2DRKWG40YEp4VYdJrpVN3ADHhlEtrUhxVvGbnafOfIm
bR2vCMK+pEPlPbpDOvgM57XvrsqJ0sbITBjX/XnnKf/qetLcGaIUgLJPdda3WwbdCnnjGzsjliT2
fCj6F7UYajm/ZwSnLkPhf5usLF5Vkfq1+Kd0SnYXYBZm8V4eRw7ZcMfVWYt2Y+RmcMSOsI+s0VsN
WNLXMeAO15p+Cx9NHzsZidYUNcJPUYdkipvbspM9TZI4Eof4FnO63MzO0sxKLY2XmN89JXyMv+M7
JWJ7U7Ko76qt0dlLB1HzEuYFyfDG+eGP1VOvN/1cfdbC7jZY/N77vn8jBYK+Z23ShtAv4sAZ+9of
ADI7lQC5b2dtbThFXoUZ5fuwsP8Ykb67I/2lPinSvlPBAfHjDym2mSoi01jlBHS3nqrZYbrOHu8Y
rkWjvY5p7x/C3PxR6hF6v+EBbBShT2cPBZRkBdiPTO20WZ4Ja6d3qWudeNh0naevGFuP6ITZtyKD
yWhgbaI3p+5gpM3ticIpujaYIbP0buvyRstUe01c845Jwln7EO23EkLeRmCHu8EsaLDlACfwARGv
JvyD57TLEPtZ2J49c3R3Ts+gNhB7Yd6sf0vTyVdGGg53GB3O1vhm01O24mq/iGF8qdvSP5O3oRfX
x1lqDxyBKp1xD4c1cU5MHPgTes1ewHJ2uUEdKbgSpYzunjK4d4QS0Nn0vNZC6W2eTg7b6UBvnLbk
SdjFz6ijX3aaFRcdmqSpkhZnCRgj5v4m2TTcGrUZBq9xFz844569POm/jT79CP5gyDUvJ4rf4xLz
0kKyyr1Kv/Ii2fAb1FtfEBjo0IhOzggJoCO+3sV8/NAdXmNt76rW8T6Vjp6txniOLEZxnYTNoYH+
uRGwZPtQfEsWDB2zwMqSPAFnnw+GvRFu8/RQU2/O32/Y2XForotqnPeAqFkNGTxmJ+YfDoBL4b2u
Jy6hHB/qCfD7t1ZgguxNEopBxObPKGlSMUJ0PatyN5arf6i4euDX964y4Saaf/kjL1qHh9w6wzYk
2uhn73oDDWr2t5RVR6V8GkItFayyKDsX1CVt/dGpDnwf1QY/ScBhigVzMTnqBdb5Z07GENt78ok7
+bmGLEpZXULtkn13Bye/Na2eV0VnoC3VhNi8Nl+XvLefByoHFdZorqRdb6pq1xTlU1658h777biB
JlWag4O/Sz4RyjSgzbsYQ/wWDKL0z33D+d6P6iOHZyrRNFWufZS94jwH/2x2ycFof1iSHfrSZNnk
ffyKh5uWoLTGahU7d2/yzAcsj0OT64h+Sb5rPRwzpiLSRLQEAmrfpRLKHU/ceV/78uzfCezJD9aB
vBNGHJhzmGbsyNvom+G6O8+2L4KlOrdeQfwO1QbJOaC0R66cOV4Zek7uUURSBDsGnRTb1G6xxJeW
v2mmJTRpS8InjK8siCnKkwrls3yNYkzLRRpTElwMlx7I34qwV3Hg8uahyilwFWWGu9aNGHdDF+B/
98kfCFf+sZHddlpn30dV+cd0Km5+iH+2LP3gUM43LN23RjXTNi3BMdcqrE6VQbYEH6e6gmSYwK4A
4C31La+IELiB96mb3l5JJ/3g9I4pPzPgGZDvj82fXqK6rXbQBW0+V8U5GHZ/QUMjzgkumVL5fHsD
kYACOFPa4XYkYWEiVa4JQZ28ar70GG12fR1MOyPPT2POGQ68/jkDybxX8CY4OO9Ct4KrVsNgm2Ly
A4MPpabvX2gOdHf1QsQJNiWSHQR3l9Blh8OlivF2FrhQBi2PkG/pbDO9LTkyHoIpLmmm4tUsFGJ2
VFNSiiqDUvHOO4FMsADIjWH1eQL9peSMMh1QrZy5wzrpoOVl+GgJ2YB7gG8R5vpHEyb22XC7Nwbw
chOyqhw7cHPJzgGzsiX0+mggBYKdWbcs5bfsJLo9vakAYbhGCmWeJoNoaa79YXflwTZuudt83ns8
CIKFu5yKP9IjaWKomfqGsKVBwcJQImMDnN/UfzAfGTu8b1BIJvxASfArx+9y5lwoU5SiyskQC+dW
rvs8rzeCFA5+vgfubRd6PhmTviLm1s0k/LXkqRsgXCX+DifJjLmQzFonvzuyTHeepFLVPUxz9d44
lFwo1lF5V52p7qI5skf8VQfPJBKPS9hcdTO1qZIu3FU+amQF8BU59YIUKYCiWWpszK8mILkfAWuV
eioxp2Sv6RCKjaTrMp799hBzrqIOagV5nqrzglpKwSk/q97nbml6TkGgO/RQ0BW6p4nTfY4ik0X8
zJcTP7xgl81FTBe8engdIF6LowyXRPmnjudi66ToFLxPPk0KFSX94Lu6oUtRq7sNyGw1tgKaRQn7
xYhTokzJ9whn9qG3WbmVgiuh8ZEK04av0+jFpfaqGBxNpk+mzq6wzm3k17pndIg53yXsjeTzkPcT
SLQf40SvKg8fz2fjZcYQ/lL6liecjMCypHVuovbGFLcpkbzahzJabxtPRGRwXl9rUSLdOw1nrqQ8
EH4AeOKKlRe6xwYYLZgqxtqgGcCD2az+A+saNrhViSht7Ci19wtjVpi+2HjKeC8UpStizFZzZtaH
1nI/wir7psvqj4gNtTMcPP4uu0SC+3BChiN1vT/ZPjWoF0R3bUWkrDTCR/Bit/rPoge8xvRaDuAq
L7FCD53BpktLn5NevVR2gGNAtA1n25SXhAVkzuzRuMFgEdP0gr3tzgWDFWgbQ9bFxs6zb7UNWhDs
XLaHZfZJtiE/kSF6bjkRHgak+UTlwZE7/nmIdX/1cZeIOlSP2c+yXeEutB1ge2vRjumFMexUz2Tq
y574bBl0zrp2kvY9dVhilfSWqPx9qNrwxEu/2VCrlm6jYvZxZLBl0zT28bvTrhUyR2oRUXtIEHNb
SXfaNnm05ZhKeXpMZ10vimdoI8659vqrEWNVbAALAg0iFSSNFk4InVAHoMwPRA9KhUwQ34Rkz4jz
81utTZ5mGWWBxqh2tg6bDwMr21qFBr7kKvE2kRfCO0ZQ9p2U8Kps5zOXEWykZQ/YQuPsRnu4E3ep
rklMHnh0hmBjpdTD4vj8XRZ2jP9Wttc20186YPbNATj/nUHL/ci7203zNAdjz6vS8zi6aHGtaV05
hNp4m8xrseRWMnKBEbEocjX160juA6z+p2xA23P4QX9PedZTdnrmjjCPreGyxp3HnT8quUnpZQPO
lpDjy3pskQTEWPuwJVwWGQ0N83UA62ECPang7G6Nmm8vOGZOkn0nDnNVKB0po9kuCdja5vjxHM41
4EqgR5nxsDfJa7M2JZDdtce+ww/29w/cox+zFP3Bjd34XtFtuuYFQo2zlSR3m9G4YQ3rJNA10xTK
FaesE1a0xWibVE9OEG1J/NJXnFKbkw90trs+H4E2WHFRCuAj0BloZfAhSMHTQpAS7Qb2Vu+GlAh5
4iT+UWRKHKiljNdsefbDbNn3rBuee1iKa6Tw/BCnNvxvZD3uRo4MmvQ3A5Hx5M+lPuKzPsEwIjFL
b/meLiwFPk+LS1mrD9wE8e9pZKxG1YWwZMFPR6t/VD6tJ3M3nnhUEww1xbjP5xkdu6JMr6rzqydE
fK0SiHsBCE+eAZBwaCXEWOMnl5g+NMulMV7L35YGzQ9imSJeZYEKjuR8ddLquZo7tHYs+HNhrsDG
xrexsFCgpXHRBbOBAxcw03tcocOqWQYiqwJ77taddw0azgYiaZ/m0opP2qp+8BS1z75l4Y5MAvoG
kL9JmiOfF/abkwMlbNAdAH/uc4/qwtbIzHVP+hpYluFfsLp3LxJoTBc298CXjNd0Z61trrrr3z9C
pzRW7FHWvYGnKCPJfS+oOral2V0HKzUIv/YbVaEtqDrhI+hGOos8xvXSGz/rVBqHyKawuHRaXplY
6uysvIKTgiaEQBWGLUONzcJskXa1E4ODVM4tqHKTS43bpDJLZ+MUinJQ6oJCbux9zn740CGScK10
r7JxTw6jBXMtYAGw7CCamx9ma+/cqdEvua7oN3aoBG1wRMdxZnGzoe6XsTB3jCTWJ+aIdTFbe0wX
/Qex4XibNQKVnDzFOcEJtSX7aWHC9kk8RJl/gAdtrW2uzLMjvAW663xNlDwblD3bbH2ob8d+GdrL
qI2IYXApWuD4PKqilVXcgG940E6453rP+wZ+7In4QQYgY/7UIEths28Dx7tDwFrIDmgvJQ+ffmmp
Zto5N337xcDrUWINDOVDxUDkgKIIh5ZrjuFYixtG5aUBO3WzO3n696mlG1ulYA3ypS+7Nzr2oyK9
qKR8ED3j1TryAinkQFsaez3yLzKlfzumiJvj6dHjPKbo504p6vaWxu4hkCx1sE2CPAEAtPR611gc
NnMSdOto+oOxDgo1DThrxZrSWnrB86UhnHoRPo34F1Jwop1Xp6/eA8GsIKkW96gYd5aucYPS8XJp
Hxe4H4uIPnItviqtx5PNLLnqtfkeLJvbsTW2fuv+Gik1D7BRe5X5WY/DD4vS83BpP/eXHvTxhy/f
KF9vdz0l6XDpMRVMHDdoT+e5bazog6WJmmr1Gh4lOzEgH3Sum0v7OllwXnAUsscUs2dLQ/tAVbuH
l2TRYw/a1RR70mw/cAH4E4YSwD4zHynv+U2medlQAz/k9MF7FMPPBNPo1jWvyNYjSqDHFhHmzDVN
zLfSInaMCNPXhMM5CxuAAx5ANYZDGdhElHE4thrbvSe6D9YcMfhI83nGk2qmWC4Zp07CrT78fJj3
nQL9NCYaVZysmZjIXkUCHpfVPmK7mlZGm73j/YgQ5V7Zd72QnXpyoEvuVNsBB5heLOUDX9eIn0ks
vovWex3M6OwEIGNpIpYCsYk35zw7JrbnXWfgzVD5txBK2EqXNakFzXQ3DwqN3FL18nTZmQanvLme
4/Xcaw0MZTk5Viw/zSC/5R1PLXNimi84ek1O+NraP8F2a4px8IlGPMVVK94SuCg+tcQ7guc/wkIS
X7RdKh0a65WoR8fnr8RKiIpUj8P2nZkT7kGOu6tJ4BtQKQKIiq6BlJo3AlPAvuHgNzNPPOjApLRH
uZtqriHS5q9FYL0nlkUruqoUy2HiZ4NNfC12iBvmqNSKK2kVWOVqa9n2iZst2CVqYo+8kIDmwPmK
zXO0TM11k14h4qJDs4CutKRbqd0g3nyaaulGVQj7kYCY6JIzSUeFcDZ03z3nDsivWUXJwshgubQ2
CryUmLXjbUApJXNl9enhFlsPUbzC7fKnIpqJ8oINFtTrSvXpwzcV0EPsLH0mfxo5qcQIq5Sdmveu
k9fU3aX9V9Vil63nD9dM5eVvRN/PNIHO7EpIJY2b/nDgWa6rperDaO7z/2bvPJYkR7Is+0ONEjAF
2ZoZjDPnZAPxcM8A50QBfP0c9Rrp7tnMyOy7FikVmZKR4WaA6iP3ngvjau85xXXx6Qact7BBJgYC
amZ8ioV8Zv2DQ347hbAZSA/d+Uv0OhcCGiermiaatI2Ob1o4sdjYNUPOwa+QX6DfraE/ADl/Ji1m
7T4C3eFJ8Y7DDNPCK6kAI26OyTkgxjhXUfE0G2QRhAoIt2BhrT1BamsFTT0h5N3P22iLDn2NqqoB
AVLvgE/2W2QKOjGV9S4nmZoYppTXvbO3Rlv9k5Kj7C7y2leS9TI5u2shVX72CIZGSIkiyuS+jM0e
SwTSHpofyW7YQVTlLcnBbh7y0GbFpoLfWAWuCU8C1YVEKDAXupGxzfVTGlvGJiHpGsQIqUZJhagP
wYD9FiPzk/jbEGE+oee6LHVu7yMgKus4Ff7Obx5t05CvjYMVKKKtvXTsSCcjUuUWYTZ5aOwnaiVd
9DzAkT+wJlV/AQmKxVz9P2vcgDCn0+5LMvj6kVSt2b0mNdUXcb+KJiW7i2fJR5Tc1t60BtxGufU0
MYe527iv76JjBcW+qfHT+JKx3toBJ54YTljmuWZ6Oi6m8ThJREntUpCIUlF2jY5IEEpHBz9x/pgu
GgTUFxedj3AtJcZYlDMLbpjaMB/o0wJik1XCk31Nm+UhceXZbclISXDro2+BxemCsV+I7cID7kAO
VspDn+sHa+waV+PZjaLbQne0RvDQnvOQJXVRuHcrtGYS30JxFjvCUo/opgIX7snOlYzdx3YZ1iN8
gz2CZTJVxUngQN527ldG8XcE57GvyhJZ4Np2JclpBCp7YfNmEGxWREN0yJfhuzDKi6uTkWMQqzUj
bd6zFsquAjg1RxFPO4glDr+hMO5LzGKXrfm+7ez24FNnumWRsKsoTDUm5fKuyhMjE/2YV814DTOv
4MnCawLwSu68Lm223mId/dHyr5Y+qOeUWNsWoUi8TCgFUrnJzEhfx7nlnTRfH1aT5bmbCfMFjL/Z
CmyjZBKICHKOCNvqJg16/ixkIDxz2U+wKks9zQ4ed10lXGPlOE1y9n0mY7zR4V7Thy/HbPcdasGb
MZgsCRbjAvFA347C2IFFZFCtmA2ZRLJUGu6hdXxq41TJ67thXzqmeeQpa4/gxfRuqs8Z7P9GjHdo
Qu0tz2p93TE5IMgFax1NFjlB0GjXsZVYZ39xH52uq6+1CjZfXPc881O/JMyBLEuHQ6S7/noheppR
HgIYvFF+8haRdXZ1eIc56Z08IBeWZR6ioNr24vtoGR9l2Rlbln1PcYpyurYjdtUhfUNvFf7KKXGE
8TmcjLk/xo1RbCrb966ZCZ13xMgNNqvhNfXICpnqJ3hhOHx8d1vYHW+UlZJ8lyfbMQlLcNBmwmms
GQevkkTKejHqoPDBRtqAedt984jfPppOeanSunuudJ1X1l3e7Hng1EDhGAzGwghNmQvjguVZFNfD
dqC6PDXYVL3F8feT5X/rQrdeCn+5+UTg/Uk6loWpvvFcSwGsU/sCdoX1Ty5J7ZF1FFRR+TFzk1kA
232m4oso3lk4v2dWVm31utjG5QxSbADAhn8sVvXPX7dlTunF0b0nXQ5B33CHicMMySUABPlFuAFB
ANCITFHoN+4Gv2KGnWigx3JxVNngubuF1Xw2Fa8UN4IUsn6ArQMRspea/ohDsmD45A44pHCljuvK
Y0CYzPHZTud5BxdqzH1nVRMzmpU9iW/9NO9tWqy8I1uoS1BeWfa21gg6wT8kS+pDmVibRtuNjnGP
5mY4tzZkv3IaL5U/vko7tdfS3IxVxuFGRjaHj74au/wrdiz9ZB7iGY4nGygECahICVnFLgaMhfTW
NhXfbTd5ez/G6Ki/Wka+ibPF3td26hDVVpwQnZUfQWdH6RuvLtEfX4SMZp8esU3kssNTNaX5JFLX
DswWCmcx6+aa8Kbwruns7VqT07Q0DHvf8/oOoRVTgQzyQAXxHAkzQ7Yy5Oc2LMQ5XcqKFivvdmka
EYUyzdVjlr8byavGyDNmt/Jo6u2fqIXQjLnO4dG3V3LxxmBybCeggEh3dmkrZAiWp7IAh9XNMVgE
dWvBn6SG6akTUyaFNFFlfR4Gl7696oh2QWS2thABZdI3r+CNAyse5mMbLTsITnLdV7NxQJJEHEl0
FBUQAEIk7noGjZKNmJYNt2gZ4keoUriD6oIMRN9D8Zewl8AZojZe19//5ym3CD1qShJOdzKUk4TF
2Cdiy2RnzYw9+vbiIi0uMJ8A9h+fPOwoHraUQvlTGE99gLUrjq3yroTKxRJiZ4lkeAV2HGAJwO1U
u+MNBSWt7lQO9978EytXTKj8MYlyysTKM9Mp90ypfDQwG9DdFwTjKI8NK6P6zoSGLkE5cFrlxemV
K6eItRd27GIDSaHdS6w7S4Upm5hdpc+bzjEforDRQIYG9Y5y/uRYgDrlBQoxBY3KHWQpn1BEuCKL
q6S82Kb7jrUegp+gdpBls+tJRiSV1vtKlPoGl85bVOFGcrElhcqf1CqnkqU8S3YJBjzPTPeYqr9I
P4PmEplPCz7Xa6UsTzHMjW60kafj3TOkSWgOJimJWQqnb3s3lH/KxkiVKkeVr7xVpXJZ9cjkRJW9
WIxhVoVyYnm/nizlzoLbQg+gHFsG1q1kkF5gYuYSmLqkcneRI/DpKL9XRyo9CewBeekEFifee6e8
YRPFv8tvnWEaGzCPtcpFlig/mVDOMjPOTkWhwELKdRZiP2O1mbA/WJ565UwbW8G8AregjmltisEO
Joi2iAQamCUCalk49PC5hbmlr0qdP30yzuxLu4DnSss4bQk2eQTqHn8ZE4s0NsE5NjrIJqBKlLNu
VB47HYWQrgHR5FzfT9jwULzjxyMnSPnzOuXUy5RnjzEP8WTKx8eRs/YanH1SefyM7olGK3v2MP8N
vy5A5QdEtosSBougpryCKU6KQcM9uCgfIVOz8U6v/sRCJn20MRtyAHSHUPkP0Tbp7/j/gPkrd+Io
jb+VXpbHLDTfNUQH3gqCRbKJUuiWfqJnW4I18VVPTVBhftSUC9JSfkjq12SbYJG0lFcSXQXnPvbJ
WPkoWZ2jylfeygaTZaPclhHB2rryXwrdTQKrzTAnKwaLZJxesSOyk7EKTAycVYyTM+SjAp2I7DDV
PCIaleMT3gYJfSYuUIEdVIvxhdbKIcpNy2uLZxRXp3Fnv20CrMBRWipvaaJcplGK3zT7tZ76p1E5
UWv3O7fCCSzF3FwYK/DMUOqtnEUJhLCyzlhaF+VtZaDA4a/8rgZOBFs5YKXywnKQ3asad2yOGFUp
o0pss3AX0qdeOWlzhYqPo29pZ4dijIttXxOiCIw38Pr3oejzg9N51K2E15sStvHcgIHALEKi+byw
EARp4GsT8R09R0KmER9u1QeIpG+dryEbULm02qe59J9j3XQUa7hYosgt1on1Y2sEfPjs44l1KCt2
3ErFkpnzw6C8x0n6GmNFbsaLoZzJ7PmgmCm3cp2VLI/auH2oDTqT3HEggjpkbhStPGQWe6H+izBQ
0ORaCM1NOecVh0UMiBmnCHmtpG6AXzkyjCWbhIAjz9T7Z7GAeYgiezzxXPbg6aDRCttstlD+pO0P
yjH/KSwWI1bmtkcdp4UiBInOofHwyWEkkImk05EUQAfsAEE6sBM3kqE7cJrJ2uTJNDJZoFuDC8+i
0kEnjZYc/2L+CYuL11cuK2uU8SZ37nClDsWsISho1yGxUy21tVkeWWy+Cnt6bqYRTfXAkJXYkBKa
EIymK2vb5zbMEViMP1nuH7MiRZ8bAcUySb9ihMh/LtQ+k6Q/TSRiZi12hKJAPtbhjVsTvvIsBxZ8
7O2LYFkaqMm159zaEpoCS6tAR9DJiAxputrG7ZsQDUxIdBLNTYFtjWBvtqPWeDjNefKuuWIny4se
1g6SbP2I89PE8gJIe7J6ZJkMj0HtYE/nRzb9wB1k/IIFppmT++SOW7zCxzSvHvJ0RCqvWWz0ZvcJ
5OOxQjwNAUxutFFY584jAMnWl3lD9yyuNR6xxPbqx8bumMsRTPnH7PDQpba9gw9g7ZaMwAxsTfZa
KPGsabfDzUdvVVDFT0M5HbIRvEnexFcX4Y7KGF22nmVE1wlzfQVjiIBMlx+LNBzQ18vBM2dai0l/
tiTnJNceGBo7SVYGAexyGLSgdeI90s8OQWuuHx3LPhQ47q8OyXdw48IPrzdWcbGBsygQwWjVszXW
m4VwgbULRAYOjNFdlqHtLqXPwiWbjT9IjCg1O1DigzV++Ek8rBo3So6eUX+Gnd9t+oFaL0fuihlF
5nBGGhiO47NOC3mqGHIcKqf4inDBM7eQH+ifmKjXVUtcIFcXS8yPBOXWGdgu5Bh7ZCcXRQ+/f+H7
54+ViR+f/607G1w959EB5oJzLf1zgRMvmPJI26SEBO8JIlsPKL0Cmob5LV2qD66B7VRU06sQ4uhT
lZ1kHtMK6jZJEdVTbaIFiSfjFrJCzBC2XtHEmysMjNbFNxmQe4tkfUxO+laT6XHIo+KmMYLYcjfv
535UYwbwT0ucqLSFCEhvIyqqCKzWInAF5FPbrpkpRVgzkEAaDF/RSS5eO+2mLnr2B93esJTVnkwx
EFk1je1O4m64u4SaMLkNUf4Ls9qLLsPSplb15tIEMuOAQNL3YXRCouRQwaGVPiujtnueiK0+Tz2T
u2wh8EWT/XB2FpxA45SQ8iePMaY9Ymz7W55bP+NsOpdcB7LKdK/caKDNdZZcDPA1UNBD9lE0bffQ
0Xc71lLczZztTDH2eOf97Da/WbFzwHPmfhmCLZUNy9yhcDsQ+JI8FuUlF/p0y8gYC+c0POQZWRtk
3ETnsnMZwwrl5tBylzOE6YAfKsGdjIdgnMV0Ik8CMQpiTVbMy7VftOVIZOWTN5T1zjH8Yqs7OdGg
Se2vRruDXU0KKtJEa9cmybbCpHqIiERWJ7CRGM9mWLkgUVl7eWXcb808/oc9z90rI+eQGy7ZJPXy
h5OTRx76IR8VI9XR4jLGwG2a0DoY26LVTwHclfsRS9ozfA6Xb6PbCKUs62o+Rt91UOi4rX72dJ9Q
AkccDJxn99+/oK37cEjv4siLp02LrYRJMr9MhHT2jZYxR0+XYymSmLz57oY8aD7RszOi8r/NpUYK
YXVUXyR9n1IbtVAFCnHO7YepZsm8gJnKR++7GHoNEEv72rt4SmnQbrZVuPj6xwlVkp3vktT/JO/N
/MqHPzH5rTDJ8rce9xtqfl4fE8DR+4S8Jrat+dPIsS7q4GMyEbMMtqlruzE/Zx1AF+FjyWTRLUqG
7kZMyRI7xXTNvcY+KlfS0qb5VYusKkgK2l897wmmBZSZ2XzV2kTlm7b2rvaoiFyRXGaq5rXWtoAd
DGZ1w10MMPsxtxxK96MwO5yB0UCAs/4TDwta0TKhJygPvZ1D86ZkxH/msmAmyjy5lR2qC6C4IUmg
pEdkcb/TEkZatktA3uz0O5xoxXrK/hKsszPLOdtQM3VBzRlYoWa3aKpJ4koD9u5fduNCMy/0vyTS
7TT5HMvoHko0TI7y0IyY/bU6je5Da2s3qUXxZRIhQkJy0wV/4BV5lkxABRCnVN8LzflsdVvDkkjW
n46AdvDqz98pDUKv8RJnzR2Vwbwn0cGhoDRufhwlcBffNL1DpuqDBa1E/xFSU7Yx5zdvQUksR4PF
LcaRkKWQE8jackLtwysYKS9YzbE/e9zWhmmj8+tww4CvhzzcplAUnGcrbKMjKzlK31ww87ZC72qD
lGKEBY+rZ7tlp9uKUPENIk5momzr27DVNwU+sW0V2eUlqmAvJmZxaAoM3n3bTvdEcvagLiNqC/0J
EUYkChARejAmIpUZ7UFuDMv8UDespJpMj4K8lmSWgtd0NFSvqNDudQ0GuSE9pC7GZq014fsSIjlr
IgEun0R5Ppxg1FjUmyX+l7B7dbPkB8w1qs3YJriOVhchgeo+oJ/FnXMGOqMAp2DiB9d6ZDDQBSkM
P8gZf0dLvg/tQTO8J0LuuMqt+QmGL5iiOPwWaHfdiQkLk8x6o2f8c3IcLrJbDnk+ngw019Gt12zQ
hip9QXoz0hCiNG+o9uXOJ3VdqTO4CSLKsMHSP6KaH7Em1oFRClDOkEi1ijRDPheDPzKa0MSRQGLg
ta5nP30yJAsPUpj60ScLPZ0QJikHYCGZVLZd9yDT7ThMj4nf/skH558ilW+Riw4hTtDT94BdK4Ro
ikbiFbdEd5gOeKaxLkkMHQDEEXnCeWQsP8Qb7AgF/BumRPogfnjT0bmRQHrVu/Hs667B6ZM8juGS
BY0s5U5COgM/xwtTEYYVQqwnnhwzCoWljW1qpz4DfeTHqlyJmthxiRoM4bWnrfox4r9GrYB57ERa
OcpTVIKgJIKWzUN4lQSkB31PnSSr1Fu5s+biMlnpEf+6i/IeTD/ZRECvqoM2N0FqNoGbDBo0FpZ1
1eT+yEzQX9TLUVtyF0F25gQwbE+lnb74tiyZYLMV8rS8PPYAbAHjM8omZHVjuTSlrRsVh8yUgh16
896CktIhWvdpEwVTmEKEJrG1YhYBaJGeLo3rDWckHDhz65JQU09PxIZOPnYpa45HGoAMYWKmUX5R
PhUesSFZPVw6469d4rFFbaRvjKKFU5lGtyKLfhwVOpfH4ruvXPQrHjZQp+A7Gm0G8T6qOxnPT3qU
Ch4366lvSwTK3IJmRe4BnYSKzXI4Kv3qVnnPRZu/ioSnzFRvweAkP9IIUZ2ZCIkZlUy8P0wZmUb1
DBk4H8H5/Nhz8oyMFvvLhN12mEpksc2Njdwf4E36pmuGgohaNj8DCVOd/YQiuDiEv3T9Mv/Ea/Xo
tb6+z7oPph/QxBE1g7PLJvRxkF8S3SALNtUB85c3E/ZpDLJlb5EHvbawUiDHNd4AZOCAXmioorK7
awx1N9hzMfd6RroyIyYwntBusS6vtSKGu1RHwawxXjZZavt0Imu+W3hCXKiTru976Ptz9D7j9137
oZrfjBPbq9glOmsh67jod0Mc8V1mqPlYrZwZDAa1L8BEJfAMBRfHmvEWC6qVCO0XL02/p6bkJSub
oyepeXknb6HWf2th+eyqr68iZ7Sbhu7WO3+J4SXqc/KKwEPnGIulWZcGlqECTGETtwytQk4ym9yU
2hKXJWRdqbvQsrpS37jNQzR19bMtncsCL3LxC/I4fcBh4YdmOvq5aRg+ow7wd7KNL1rhuCeD6Vhh
EddVFcexqFKKNmyBRZbe8jo6ogQUG92ooIIaeR3QGGFOqbehxeMhdFvfo5Rb6y77W9wQXUAnHWhp
jHifoshFtWX42roYxK5pqygQbo8gEfJEmeH2xXYPWiO0lw3ZFj9M0lji/B3I+igQLG37wUMSUjuP
Je6CtctAZGX37rZDiRLYOk9H3RbBHLH34j0pt9h3Vg1l74qdAxKY1iCPzOlWk6yRppvJO/LdGP4c
fb4eOQ9ydolpJWUwm2o1nADlO8EOKpIUxWrNnKBs2Y0lvOGDjygs7PpTVLMtmTuPuGOHT5ramvan
BzVvxft4hlWEZWRjLdyzjAzXg6mLPebEdq2bxGiFRD8jr0TMUfaKMk1I2uQR1WH12uvQcNazdsx2
whPGlouwOTrlY8KeaJu0KfouPX1h961EIlh7wCRNq8bwOxh1iY3I0Xkc/XKPvIcxvsvNZ5FdhfMO
G3r8EwvNZlQW3eUUf/NR6JuMAxDKM/LWKAWg2oRMUGsH5Yd6adpi+GNUckfWpl8iJDbSWcn2w4Vx
XvzQRFyRSwMe0oKXMpletlvkMCHqtqBCMHXtjTaI/ZM9xM4DXDluKdJts2pAcu5oMzUXKdpenwp2
30FcNJ+9M1h3ytXtXAlBJSzQXeErrp0aVTfW9J1XdTvX10grwPKBFPWcj+aHxmh8N1KUrjJ/2ni4
veaxOqAneZIOO+LfgLaZQCuAEzXljuUdM91+JcfjU6vbLV6dkUen+fLi8AWMjHWwDOtrEP59IgZq
7anX/fdxVs815OF4bYt23A6Oqm+jecVuuwOHvEtppVRzy7gToxoxcuKNEvQjTpLvVk9/lombvQB5
vElfFn+4qEkmxZSDtQi05TpeuEMFiYvQM5bGx7XYIWVk1kR9DQ2y41N3yYwoiZ6bGvk+GR6SLgC0
oZQ2k5mIyDlLf6IfJWbVKDdIeaPAH/jyCe84Mpv60EruXztmc+dPk4fGaCm3JYoDf+w/qnB6n2Ic
F00d/mOGA4YLi21DVPNHbti/rYam2fGY+Bv0EPUcE6KK1d5dACfOEksSXAjoATZV7wAcISK6fS0S
Huu+QcOfZwWrcryHcH6w3ZFqfpfYcxvuoX5CVdwOCc8b/woEPm+tN/rzb03AlpZIFNW6tj7XCj01
RZvgt8oF75/b48lFdWF4RO9EjG+inPcw07THyaDs9ZGA96Uz7Rjek3nfohtdHGJUPN3hWsj5tCIW
cysrx3oQjP8QNaDvusGOkGnMu99buYpnwmBayBgzUo6lDHcYTtO1UVnPmldd0ANRWgryc6h8a5Y6
v7djVIzMuB2KfYbcIjDM9rPzYr5XjoeCQg8Qx3GeCLzREegkSfGThDHXIKXimHAYGZ3+CRFhZ6C7
8AcLkx+rkN8PwwrDH5rS33tZS1uXl3zjA4YJIs9ksU2JVnkQMNgWHjJSz+JMyZCnpV1rYno3NXnR
B8IMUj3fDGLULpnNebR02HtVratxfMTNjIyKc6lN9Xdn4pIfYpPdAx16vZ8c/DGhE2nb347cHPvw
3OfG7fdXSIngAVDogmrHCTJ1W9DHYgVdHVbm1jJVulLfr4e5OYYNqTCawX8zFPJ5JtXh33XeDHfR
F0t9YGSLKtNFkSiqrdfUfCkkL66NenjMlvJO6tYPqmtgK4V2GGImKjCBuHRYSWOLJ5qSkDsoIOQM
YYJbtZLoUirMdF7el1ZnmdBWJ0kRuRER046kPDQeru/E4pXoSDbdDuKQcjOzgeCUR25G4x93zDr5
eGxV1eE9JwbWzrhDKoSEuqvdAFP/aAaHE4krTEMNls0a7jHsnLiA3MZFe8kZt/4t8TJdP0DNxPqP
2BuIMjoRK2MJ2KLXs0pQbqVOmmi2pvRFV4fDAUYAwZ0gGBtvB1tXRONACuD0ntX4TXDbB6PNm9rb
D54/AfNBLEq/qm06ne6hpyMo24ispbLfIQj5sUXjrv0XJ1reo5gypAg5qObIf8TueothjwxDRZ46
irzJpM4eLFX2h+xVoZZD3X1NQTZlHtMCoumEpz1ZDXW7JihdRMxnIzLvZGCT7CU1LsyneI1OmzGi
9cjbce1BugQmZiRu5sNcM8xHcbfpAEcgt0LsT1G41Suv2mhpwYLPdx8bkduq+Z04GFP/TlaCVzr5
ociyz8gYjiyd36uaWj6SYHwqEW8jLQHiOhHNxOnoCR6Evr1nEmLuyAR+01ofpO7FbLRW4zwyPW0p
yDUv/dFIYWpd3oKQovb3/SKvcsWk4wTYFhsCDh8mbIF6JQR1I7C+6aVL0ZXbHiFl/RkvG8+JP/Al
93xuo8llmhBDiZyQmUQ77ovY+e4yKutF9nddqnFSzEOb18nP7w3baHwKbN6hSghVV08NnJRx+XZr
shc4QxEVUh5ikYPM/OQXI3V6zceLjpB2r+RQhLv1w6AGhABW+Hrkuiw71tVjhSBmtrnOPJ6G9VRx
0owQGVf43DWWWmvuXT4/skyJdjK3TjLiaCs87gjVabYZQAGYrWi7DYsi00VrYZHup4riPkuuVUNu
ieyLvwVzVgSfoMaBdHOh+ThBPAB0K3YYhT2/1757Cm372piU563rkgLA5giUPIUH/3hc7DawvOQ5
ESUmheEdDMU5BMioEG7/lD7hfwQlMvFmeVhE0zHlaaNvGNGbUlyBaukCuyi2WgyIBrEV4DjGyEEF
KckmOmYlHbYDuiwZzOOom8flZSIfmbTVS1YUX6LXmZiXrDJR5k3PvrgmoyDvkYMwkFH85fo8jXBC
EZNioNqLLAt4iL5LYkZWbUa+QYnPrJx5m3wpTkOfPy02j9WYwIMi08X5d8ua0Uoyh/HQZ8vs2kzL
SwFZbrU0XM51OOMqhjmx5q4AVAJgNMQ6ZmUj/Hrcj8E06EC8J8u8YcXm1qQj5mV9K0TFcFcSeR/b
Ytxr8ahfo4aUrWx59YTpb1q2XNghaaf1Oj7xVv27/nA9Pnf0jyQQ/W2tE6dfhvQW+X+6mgQ/rFXn
FBLmgdSMbey0y2GqcQERDoE7rIu1Ta63/FJ3u92c8CXI0HtFYzBxAcxPolX739ndLks6khzwrEu6
28Ir+Qy7Ho7RCG+qsf42XpRBouBsSsw/APp4ubDxMT07JAm8c7MenjGg+I8hBRax2t+/lxSDA77S
YS4ZurosihlL2cgAWvBorvzuPFffT5VOra+7/yD0uvA6D1tgI6vMGhiFJRrpTrLdIO+jirBpmaCj
s6YhxWKHJfilTjSDc8Q0g46ma5243nRI2o5nrq7RfRq28UTKAQ2nAdU2wiqU6A1LV+6ldii8naYV
w2kg0gcSfHuLDE4yVFq7qW2TixvOnPYml77r2nbA2M0nq4HAB09yzeeE1LKYKqJt3zLqkaJlJZ5i
rJwmF/6a6RkB697satIRkrW0+x825y9h8//B5jSwspuu9X/Fc16/oq/8q/z572zO//r3/o3n9MW/
THpk3zV0x8eI6f8nntO3/kUyHlNoA3+75/E9/Ree0/mXz9/0Pd8xbd20bP6l/43nNMW/DJ/fynNM
yxEuf8b/HzynYdvW/4Hn9GzP900bq5kH8wtTq6H++fcXqaNRBwz0PzIE5STzLNGBNtDCiLlxZjr5
KMm1N6vWmYmYjXuopRW+IZs9LA0aQrJ1mTZGKRBNhlqBrs3gBmkODZmBMFbicRR9/xheFmFoNh87
ndc6T71vTGsKNMaFaUwuviOSsqy0+CaSlzKe39KqQzXeNY8SXgM9OTj4ORXz3tdt/ArsbxjxO/1B
MJdYZObvUtcR2BOar0VvjV3nI161B3JkqFBC7h6c+/mhifBMWu6mFP6MIonhitedoBds2yZ+cVP8
PkZ7iBkiytwMwtTdd9OIFoZ9F0MaYy8sZ038B40Oydde4HEwEDasYhuT4YqznPK+Ri5/RDVtHq1Q
OqvMDckbQj1EzevF4mLnOHDtnE1B6Cbutkz7r2jJknNW4ulF5IqLBGfMKgr74iXOPISSA0FAxMuB
FUpjBFSkPCQWByf5nmDpAKQyJh2PXqtI+K7f7WtkQMTdLJzUvpaxVXTjUyfiSwxq0som93Uy+vpc
1ogCoqJLboVBpsk0Rj+xUYNV7uWTkbN6IYs5PKXetGLp1m3AH89EW9yygu+V1Y3zOJWMa1K0MQnc
AlvC8kOPhdbJcjZd/tdpk63WVRpJwVEMIqJ5TorynLiFdUACiLO/fxOTc62n/hzyZWb6+ArrMl3X
ld6jIPGeNaUYtE1IQ22XPcxi79ruKVr6fdjhpRX1wFIufLZNkjXgreGHPkXZuSQJGAqlKjgalGlT
T6wRE4Q+nnHqIa/d1M3wU4bk6xAWk5yMcGTCwyKX0M0Cc1NP2jtuZohwPkW1HpGePhQYD6xXNFYZ
llG8wSyKsZjUN+5w4+Bobh7Yjf3hO0g7sxLGZlvFCP6HsjgV6pd2Nl2TZtmVuHRLZ9YgXH5FbsLY
oT+jMLZQ1rbshCFThPlIq9CXL7XjgxXRrUDzXhhUrcaShOMaCmVuB/qS6TvrqdPZBnSwCTPHb7eV
l/zMJuY5C1PMamrTR0rPk8FIqYMp59t0MdFjXMt7UWoXPbEDBJ0vTU16DB/vKtbkyY1DNbdBSOnU
2ZNQDpJpfiP2oACoORjjmnv9T4iiZO1DaFm68rBlyMq0UeOm5pXGPjMgBWSTginGMG6d8UGS1nEy
eB0yPRkZeWGTMK0KlwhB4VnT36ruMyIWbluPfryaUTsBuunLdF/27Ypxxr4r5/IOnA7ymGh5Qpah
qq+y0GngKK92Y+azCpzU2JmIT+lM51C+OBVGZMihb7JhZxISsBmA7sbfNBBXhUGUmQhdzwKBDtop
fVo4t0+VOWI9VY29FHITx/kmkxX0AfAQC4YhMigOpW5sRFgeKrv+Sj3omczNU69fzSM/adbfNVRH
Oou/8s1nrD2izZOSqZC76tscw3zr/EljDSjRBDzcMYpkC1niROQ3Wj5dLZqfkL15ySfpeutiabI9
uzHFt4yV9F6rdyjvdv1PA9aMyfiqG/s7TZ1c+P4aP9bojbyKGn7astS92rRuA5GMmj7f8aeuyrq5
iMTlY0QnWmrjRv0NjxFRIdvtLIeBeUa3CRv/IRR8d4qaavOVhq+iEgdtwKWB+rCtHkDPU15Qp7YI
LsgsKiEZF1pQzegy9fSIfkDne9OZsm9hCyCSdfRxl+fLQ+nteUA1uDWDb+NHrax3JIqEWTtEyi4D
v9HD5CHQjyUSM1rh8cg8aKvaycxm7MKLSBP7gsOcHwtE78jiPkEjY+TJIY5Kqn951bDSwm2FY+A8
TJn2BzhQt8pkSlJXeSYwWNuT0TWrac+0mXn1q8GyA/YKFGt3n+aCWS+TWzXzKVkwGJb7MJpVcgFa
qXcISMMWFJFGyAYNO4/0hEu3c9EmTslMgvISmN2AGKHY8tq5ZfqeC0x+jtUBY8l4RPAfgsBCJEBs
KlCHJ2xx4hAu+tpJQ8b3BMtaBbJfAr13hruc0pwal+cpX+PLfUWjlBLnNCMYYrkfENuar8v0CzrD
m8yH7Nx1PUTjpPbWtiVyZMEXE+t56pkrlx328GjFux4BQXNvOSpQFxBBLzU0UrPD7nJg1dSHbxYU
DHilQ/5lmlekZKverNYdKJKGmNwNGEzX3xBHw7XeM2rIz7xd61VhqM0NUZhI3qrk0VWMxYOXftGD
efBCupu1PHbV48TNb4QfNSvkifGXxazgNXHeSCkjRjP/jqrdYD1M/dHqj2X24rHTznRvc5Ew+4BI
oiKKIiR502prAHyVzT+F/lkRdWDUF1AKIXrdjjyJDnnVjrzTJdls/xd7Z9bjOJJl6b9S6HcmSJpx
A6bnQaL2zSVfw18I9wgP7ptx56+fT5FZ6Mqq3qqBAeZhHlKZHhnuklyk2bV7z/mOr5SvjpxdD/Kn
3n/eh7qGmZyaMPdVW4JusnJOc6up0FAFhjQiO3K/jlrzJviggd637k50nODNn1TOLylEOuc29LeJ
VbjLH7PwoQigaHyvYvQQ0JHucav50oZ85X1G4E6q4MMJaX+WFcex93JmuBOR/jXUFBni4g3ZSu9u
KBmhOUDjVXqBGRx6F/WAsPZ6t43KvZjBNW6b+GchLzjQlpiz9eqY10ddbAxwooaOEZ4zc29vAHM+
zcStBA5kQ7LBgksVhyf8pnSbBrR1htXQhGW2dO/vYu9QD7Sq4HM6izVmPIASPzBrLNK755RzQ0yH
ZdSrRVlPO+C1T/ozH9Z6Tm65ah/8wvsoulV8mAv6MPk2cb6jjM8RIoIBJKAV2GQwPfEhex25Zc+Y
oAjsLhn2fEOE6Nd3g5gtGTwhCdkZ+IVbhrCyE0/3f7tTDymEjaFZa95J0ipeCigifsUMdsLGznBq
ARaaVJlhNdRHqM6rdeMenOZtQvo7sBMm8UfAXFuzvk/pq+m8AX/h+d4I83ttNXrBxoNvDh/RcAD3
o2LMF8eJM/jwzdQ3EOcWxTEofoTVi6s/5e5T63l+078Y4hzZx2YGonOXFX8f3DP0LrtLqX+verN2
hpc8ulriJzBHds5+qRvf7kCM8ifSiXNdjNd01L+IGPY2dg4BxJvwrHNrOjvPduQO/Hq9bLCCsiLu
PAwC36b0ARFA+jx60/tcwUk2LPGFtCmBDx5V3+HN22wlQj/qEamPvTF7W5q4Ow8Cx+NE7AfGCFLz
BG0EDRc/ULyJ+WenO9ckFxYytga9gHdBYGheQju8NMHobRrH0fa/HmYrDSn2aDCm/QxMxsjqiwcD
H0c4Nk/sI3x5f+gy5zVN7kBEUaNVY4b12AuyTWFZIbLFeM8aaux6Db89ImvtYw7OFgiG73aASyLv
ZHsunATUijk/jia4fwT34To2SAMXtdJ8LFjRNQaWj6K5/jbPIvHTcUrhghTReAIAPp7yexq6l5Kq
NwLXXLRJTqM+xE9xKrsGbGjaaQvYrSqttR90nnrmgDTBNE2bKHfSFJ3OWJ+QL6KuQui0Nz0H/1Na
9zh9g3ntSdF/Wney64gFsg7bR1Q6dIggJN6aPh19CcCKVMg+OTQcRS4DxaVd4UDw7qQdl0I9V1Q7
hoOAi8DSc9RSJU1iQAMXl9lBeXWLzHtU73mm30Q5dI9panc0+pPTr4oU70lyCGMeTLdx9sCX0sIc
b7LMbdTy4wZZGRpmYxDJnh7eitt1gjKvFaW+klOa7UPLPUoMWyvKG1wMjJeYOLR4PRB0+Z6pqhMS
Xy6RyC2uOF5Xum6NP72NzJWJ0B4vA/heSrh6FdO03KSdEy8YkNSbps6/2Q0U4slIdiTI0+QpiW7x
RLNSiTRuDsHzpFJh86skTqjG3kfuwE4GRJsOT90J+p0561pAjngOVm0p22K6ViUMjqGOXrmIT+QU
MAuNYnHKmB2vZ42PPUiY/YFZcw7Y8QhRKiqNbotjXPPoThy/iwODgsSAeFYnN6UbBlaDyoEIrINK
bcDIXXadOE0DoI1aH8tH5mdE310bm5g50cPuLQvQaxYpaEc07Sw0CohbChLllBONSH0YXUKW8BYG
20Pc4hrOTafeCEYlsWzEGVJ2fXZa/OBmrYZlIAP9sWzYEJyZLjdFCYnmTjo/jfCMfEBo3q0KcCzO
3D1XGq6+3jU1c64yPNqmn9dtzU5CN9CM5mk51MFBd/kJOkk/9NDtrQlODj89PUA2YXiU9SoI5BHG
j+tVpywivWzuwVVo6MCA4y90luapRZ6D+EZ3kG6XrqGWdjDMy7omPa+s6LaPxbzEUmcSmIjSGQXQ
we5YxmOPRKEwnhlac/pgWPoc6PVwzrojPrBxaZFBKEaPqW0HpzJkg4v18HOyeqorlaEqdjUfsKSr
BNb8lhNj2KSPumZscqM85+1H16ffemtgV82uXS7stYrQrDmR+yBsB/1OPO/bCv8IXlD2twhE8Vj8
SGrA38BrWvxp8lohpWP0oQGnGYy1rogz7RzvkeL0Fc72EzzHNR7yPXg+ySIxbfWQxOfwTm1kpwAm
vUgi11jCRMQRbZCYLodoV+l0R2PkM5Ep802qIzXJ+/SQ2Yrv7wbC4vCc+DXjUb9KnWwb1up7GibZ
xkxIUI7VYB2ZoLH3GUaxcksazaPZU0Go/ocDjCHSy589iyF4Ez6CCYYhgOngZFXv/79F999p0Zm2
p9Ot+o/jcx46quPPv+3O/fEtv7fmHLpsXF8mi7xhWL932Yavpv3Xf3HEb65rCUbAtiQhR7837f5I
zhHmb5ZhOtJ1DMJ7fg/V+WtrzvuN1RSQFGMOx2YPNv+Z1hyE0z915hypO5bNyzLpz8F9pEf4585c
GIapHRdmscFGwEgj1132dFcED1gEOaW6eFgYiUQPhema+6kPuoNDJjbJqtg+loLwr4VFLNeTQnSO
LdWyAvwVNTusk9FzCoN4yw6jbV30rxtSg7kLDB0UYKu0B9sBu+DZKvpss2bYRG5GkHMhZs5ExgCc
qsmSfeNW5UOkxeM5qCXTLBIGm0+UDGJr9Gg2Z1VQeUQcNcyk8d4rW4YvsyajDbjCCHkJwmU6XdKj
9nCqyyxz/YtzXJ+hXw/VD4DfKJnkCDAhnaJ2nxgTJuumTp4G2iwrBlUjEfRNaTB3NTW5z4ZxPmmp
XRzKcOhucVcKEBekbS7KOYt2UxaVz8zq5FkjO9fXTCCji2ousdxgJ1VvSCHlFX9A6OfdmGFuNYqz
xcucF6oy3jSOp+t8BgrJ2Hq6ibS2dmRuVXdXVplu0gpZIgNA4jYVKeMegpezO5rodxohfdGoCeGD
YXjs3aH1KPsuODEOdhiUsC82nV2/2ZDOmOFO1Xd7Dn46dUeQTNS9By4CQHI4O3OD6dLlDOIm6UPi
DN6btHF0DMPgbRnOTaeum7Mfrkmchcll8IJWn0NPh26+NmrtoZgrF++b9KzvlQXPSxbkj8Bq9PRz
m1rjpknxn3aBDE8eIPV1Ves4fhFNM0UrFPnspk1gpWc0R9W0Jgg4GZ/NBHRsXJp2gixGi1a5VlGW
sUTnDyHMPOyJI6VYDWfhdRAwakNZ1q9ap0+nua1ZOomyPQJ3YJ9v2zvkxgDkX5f81YVFQOe2anvp
owOcMZaYtbdWRo3pNhXlLtRFdM5ka+M+NpE6MYZZN5NynrwU3GaVYfm1Iw1KYBMjwUdBFCwM5os4
J9HbjBP4JG3Sa7/SwHDRqjWBSyNPRi/UZjdCXOeLweTcR3qq9pFuP9QQj5B56GfLLUsf5yjKgMB0
nrC8qI2VlVT7hrI3ULXrfZvo6gOY8sT4Np7dq1aPEbEbOYcWWFuLpC/sBwCa7rbSFLEORh4cqjhB
L1DCqGMYxhm5CjkE5ZmCvltoyT7Q8gZ5RJ1yfwYYHloaT0hsymqJksa7JTA3F9SD5tos7rb3CeqN
Dglsn+Nw3gZzq3G0JbznVCVwMKFfewxBOywSMRun4L0Dk87Dg2ysaVla5QwMMWMfAwvCIbbvJZEd
g5MCH7CFtYrJusCrMRZHswcsXcjBQ0o9gzDHa3AF5ELKRKdFFPdYiaYKqESo+OXnjGY3g6OSYoEX
Mz/JoQu+akBZe5QS8WMuHXNNJg21JwOvpZ6WdCg4LBEPJJxN6w39XqcTtodD5G5HJRFoNWaMrQIt
zAO3DsyWGDocPcmZ38WA3QsRJbK3u0wf4WHI4btbeAhsPoIcJY+DCwYTYR+6l0w23SbXOBmmdlbu
Oj0Wl0EPgP5F7NlLhTUELI5rJ28qzOdVHUmaOaxxnEsJ+waACSoGBDuXTjtZEC6R1OjcKT/VbDRL
bxocAjraHphTHXgL/B4Mn9uiIi55tIgsmdviMg8xYz4ndY8NmdWwv0izjUvuBq9IcZwbhIOPAUVf
l8/91zyUegp/xJiODZmy3OeD/ZEhI7QZR2CBmZoI4i5zUIP1PUFLUyF5JHLKs25InJtTX1Be1yr5
0I1xT4c58ydtSo5Whj00YlB+xFGY7EdCuHflGGJUAKr8klZKfkPxCBzXQTO0xZgfoFfueyq5PCqq
t3F26GyWdkJLtVYPpea0Xw61EWZ8i0AFZ268WzyP4a4bkvmceWhgTWvszqU7Oa/EK2GY9qIePF5c
wogmOWU8qhIkMUFv9E4xVMXpVVBuHiv3qxigF4JVCZ816TaXekxdhsuWebBa5RabHhqiTeBOzy8w
0qbyMZnpLaUICR9zvUc1gWOhnuFg9/OT3ulw86eoiCSEI1TQy/rOaQUEUV9TmIXHCiH+SfUZigv4
kvqLgWkZFxmXaYmKaNWZbr3Suel8oIsE1w4qWZZ1W5ClZcjHwFYp5pEqFzQaQht2htEXMMBEvXUC
m/QgIUvOMfrIrIXsOUgNcS173No1wPe7+6oi5GOdefwZp3ZCxrK0rv1a3oX9RNc7nx4eoGPk6Ah+
2DfDHJpCma/yMdEhqxs6HfExYhgyWBgGw3odM3pb4xstL32fRmtdiyePyrgJ3+HRgQLwIvJEyJSr
9m3UGeQE1OY6mM3wU3B0P04zNORF2yPR9YRX7EDonQk8PutEvh00kF4+2CuxredGvw7KnR49EQ0b
aTjaQ4fvdk3cWn3oer0F3NCBY27KPRNH2rteE7w5mWW+Ca1HI1tMjOVI9QLUYDtnguPsbZiX7bOn
q+KFD6Lep1irDqbT/TAN09hIK2jWcgZ1JaJWu3mt9DaZamiVZzLq/HiMSG635Ezr35Z4/SbXbd6V
abVvGV2HB5uUeETunOc+HGiF7QIiCvEgowaU3fOmPfVEsDIzl3yNCb6vyWZFIzI0g1va2sEO99IA
8i+wDwGO/weNMCbIlUX3WkVtfUTLrb4FCllbNyHLWygbtEVSp/UWn6i2Afwij4B+0MpldTshzo3q
qx5CVaQhF50qdvSro+fDCbxLTL9/CNHyReI7k7dk41FanAOcGkvGFAEihrx+1K0SHhcpE+mttGxG
sGFIfpghOZrMpCJ8TByrEiJeQv2W6527drUCVVnL4R2gOif0Mmzql1Ja3ivFRnitZ1QEwZwbW7v0
tHPcVAmNWzvAGz2Wn7kH/c7S0+7GMXFemxbk3JbD0o5UHNZtwCz7tE6yx3IYGeS6LqrBoJCMuai0
VqEhk2XT1PWqKqJrk0ABcTAsZYkXPnVozmi/jcPZEYhqbQ/KsZwH6ynXLWeFaXVeanoUVYtAmiE7
whSvK2aCa6ToxqcOlnAfFrm4DTPnsLkxq2tbVcOzZwXts2YO7Sk36+YFcn+38jA/76LJLS84unpo
ZvHwUTgtjSH6ARLbb6y6RwgHww1ru1kvw5Rs1rImHKnk9LfPBOqNBXoqcbQGlaJW0TCsDVBb+6Tp
cNz1FV5hW7cY/MQeGyoZbRGL+D6BwD8uGjC3Zyjm3bsXz0SCCHvcwgQYfSOOtVcNQdhbqwdMqFQl
wmPvzaxz5IyQ2FdrMAcJRfDeqnIObhOUHnRhWWfCMELwVa76kEFgnQX2c+708a5IdTpYBvpvlZnz
W2VVyLOF4v8E/SQ/ZdA0ZzvzOP9XXn2oZnAd0IvBhBXTuAFaKV5DE4+n3zLjW+plUp/5EdZqDqA6
wMzTK0if4h4TpiDagWvAQ1RTnmdraOfDixUw9IF8BxVpiS0cT0qmjYpNLFbj2YFIe5xFlDwKsuy/
q6CYNU7+Dp1kPapHUt+pC7+N0sohOShCgDjEtwqKdVEkZ+Q4BQEo0b3hEbaIOqPqHhs5krgwUEou
5tgYw6WheWig5/I55WiFOxYGHXFONn17MpQ99JTIEFP4/jRsvXbjVKF9U8WY7vMwMnY0cMSFiWux
7SoxfnEd4riFg6Y+BnD2n6KFBs0b9g4BcOKdYwbDFYRNnCx1WwV+ZWvhtu9iQkPiApSFjUuUaiqz
jQsF2biys1zb6xFAy4IOm29oNZs5kvHjgMN2P9FxvelOQvtJJFb6Yg0kg+ixFW4tDf3WaLAgSYfE
zkUj8QQwQm8OpWHYp7gR3XvC9M03LaSBfWokKxQFCMPtqU/3lO+KEHjTvVQdCm4Q1I199UJlv5R1
oe1jNEXX/yudic1Xec+7bf7XPTH4e1lNCpFA+7///GXz+9d/xOT+6YvVr27BtftS0+2LcT/f+m+B
uv/d//lHvu5/LQvSHeH8p20H/+OH+vgLuqC/3AVC6i/bj/4ri/+2DYFI6I+f8kcnQvyGmsfVsQP+
ajcIjvp/dCJM0n2lhAPo/INISEc/hEzy3m4wLNukffDXRoT+my4QHeGkAX1g6sL4pxoRf9eGsJAb
OY7teTqvBI+H/uc2RJK0JstsFiDz/qXkRXEfL23IokZDGMgofxec/f6BPJTZFJbFX4ouf8AQ2CIx
Evef9/sf37ON7++f2tAwXJ7UEB5f/vn5Qs6SJWCXgDqmXHsU9yRV+tn42rjnSNwiepcawtGKf4rS
WiNqwqOX+sgrwIKzVSzb4dUTazXBEY+YLcVPoUpOjjN9RuItCzEKxTkgxMSnncx6/mEX5vZvmkz/
zju4/+b/8R0g7XIhWtqebf9d4yaoYkIIcdOtKmwQbVrvLARQUYrvJrlAc3tMHgfTWYPhX83oDhwo
WrYCGZEWCy/sfd1dsBVDyOMldhY4pdcgrDZWuyTohakfflm7W/znr1jo/xDSrEOPEy5DJpsP2dL/
7iXnkVOBoguDVYPhjv6m3PVhDBtx9N6hcHvEv13GKAIxp6FLVd6crDPjDkNhVWmL9BuBl5Bb7ZkD
DCShFpcKaode7uaoeNchUJ5cW+1FtUG5mh1qF4SNoWG7gcG3q5wCZP28R0WusygP72bwc3CZNQ/R
qictYBgHJKgDJ/oN5BpaxHiFkbHgzGEtX5D34A/hsGggRtXl7NtvBqcjQVFlWie9hjBSYXmThR94
/Vr7NO9Zkmyl025KPyw7g7rXL2yS8AiJWJRfYWMBe859DFC+rHu6wf1y39Y3Ljh/6DyUKUsCX5Zq
/Kzrwcc9vZS2JOBt3KB2WswM3jwTSSZdkTvvDdFY2zO9zs6pUns5iD0818yUGEqqjR42e81yjiFc
AyqTR1jql2p0dj3znoo8HMakywzW3+j6gSgAlrzrAjVu7UKx4agUy43OuYWzO/DMaZU7wd5i5IEC
9Y43IIKXeddA1GtWPgjhrMdGbJsm97OpJEMlb9dZorYj4rSgY/LB0PQu1bm/2hLUesBTE09yKO95
bTgQuVcyHC6uZOrJ22sRTCX62XXzpeBUqylCzmh5EGOJhnjZeGAS2jNejVWHvMptPjutw6wBHAqV
m8lZOZk+h5nfJ6jpal7YXP1IRXwRfIZkJcR571sx5qEZB7nBE2liq7AEFRU3Kydy1Hz+4H7aAPqj
tcevGFZQQ6FlQd3tL0b9Obp7N7yADNkVc4uBxl0igSA/NFqMFRET0vQb76oNOQLbnLRqKIjlVlPn
qeKGTLCXdMuZd9InwUrKT4+AuUgC2We+V4TMwLkkiOSSqAzxvfNZgqSnx3h/Vy6qqdx11mhPmDLk
782MWD0b5HdZaC+u5rgwiYL3vCo39jhht6pD6ePqugDhik6WUV8Hj9RaI4Xctgi5fWaHKQU4mmyN
1gNc4Yz9dzKwBo6kepBHx5yt7hvWwv4nrMEkwo/gbqyo2FlanlL5jfTANN6UOwbVlu4cKR53O4Am
DetZ8HeW8JZLWjV2ZM5r0jS3ziAf0bpFz1WztlOzR+wGGHiqqP9CS7n+0HP3Yf9u+c7gfZzEusf/
f0ob5zuWMdIMaIlgdc3rlV1hxPfupv7C8sXd5K+Z2P1J6hMLTVTNLumTcN9DBTDveAD3Dgow7siA
5A4P4KCW7Kc7UMC5owUsGAPMcN2rY6XHbujsZ1k0J0s0BT0ZblVq+buPrv3WQy0I7viCrnqNqMCP
ohOX/g44qO6ogxDmAatPf9IQyS9b938yhDlh0yub8mf758rlVzXyb2XNf/i3/lT9/L9R7pgO2uC/
2Uv8j/bjj0LpXrH967/cPpKPpo0+ir8tb/74rj9qG/c307EdD+Ux1QplzF9LG9v7jR3SMW3i0lkm
3bvI+a9DFv03RKiUNv+O/ln8pkv2P88SKPGZSFj/TG0jjXtp9afNmmYBRY3tOoDR8Ef+fblR6tWo
FRoSgnAE4BVzmkO+QVUfnsYKm5wbN09E7kEjqokOSlD+CxoI52R4bMsie1SJcSjMaguH+p6Toj5E
bM773MR4m4eyWnU91O8JT9cKS8OeAbNHS1SATC29x9yMwytzKNzv6F2sHx0L8Mr2au6BKrV8XD4c
naX3aTlW8EPHPx2b1iVu8+Q4yLjespujMOnZdMdwnrdeEp5UpMxVKHVt78zJqsSI62uerfvSNEik
KMBDh8MYb1zYUgc7HHG3wV1GebxxcxvT/FzX6yCFh+5OLsCNFj01GuzyEneI/ewMWaEmmIlEzlze
hgzj3xRpT4VWzKd2KD9dgtTWiHtj4kcdTmbdrL5pqGo2BD9bqBIRmVoRauZCFKB/o6S7QHJGdguh
4NPwqk2JIBUHGOkXpUK6Z7Ny+Q2Zgn5rAYMdMFFdUB4Ffu/W54I564OliXccwxbyokEArjCjIw3c
YAkpuN22mC9bpt0/ElyNdpA7Wznmxr6ceP1oTfqoGd9FTuYN5pScBt+uo8wE8lRArrIschsTc9hL
WHB0wOUhjfVPve2HVQxHGS5L+y2UhKvDDCH8PYR+NpJ7bA5hsOM6x5UnTJwgRhddKgejvkOGC21l
nowxTkI5BxTERdBRZcfEw0Ztq3LCaFJ/VlL/Mc9hzixfoJ8BCkHRmInB+9Bim4+5ottrLABGJRyY
l/NQnMDjEMZhUjWRR3pIzYbo02pVFAJtK7mmJoZ7N8mfJg1GJa0XoyyulprB6hjbrocQ43RvRlg3
G1BVpOBetDEz/RgM/DgpJlsxh9FoeIsA+W5bucpo2EI2y+4kVfz79RCtk8r+NnDa3VcR5ADikO4Q
D+s5V+KRiK3G7waAQWNaJJfCU2rBZ4d7nxnc2h7vMRqUbWutmvJt7mL2at5bu6HKghR9oC3RL2de
4+HXg5qtHayWmU675V0ie3zQYQGTY9UD2AsRZR2ANL6BDStJ38nCowjufHvIwrd8MpdWpb06eTy8
3KPtQ9eqTloIt6TOo1Or/4CMRWJ6AwbAk1q8L+0ahY5MP1IiID5jt/1eOz1YEUQ7C6NlAlEOtr1s
LIzwRuPIW1MX1i3vgmeRRACZIss6TmK6zxGm4piV2SpGjXKL+vkh6ovoaE/vzI3OCt3sN9C31TlO
d4jg7lSQ6Stp4+e2KadrLIzndo6rZxpWKJPRs2JXGTZVMfVbt/EeJBxz6qdWX3AqeMPMkV2EU2cX
Y2ZPZ/AYY0zmUxyz7hqTK+hE8VVrYFR5dN3XDYg8KeoWlJ31loZzSee1Kg8G4SYmAN91pONWrnRr
uGZtQjSNtqKpo30vJq1kpNbjEO5oZyDrjcDEIcRIir6AtFXvLebIDybq6odf/wWsgHjsjHCmX38W
mShBzQzPIdYH5h9RCc4MNuXB1szVwBLwMXbS8BkJvbpm+2yTe7KMIWOe0GKES9cLNMK35mI5AH5w
FJHPQ8r5yJ3lIyPY6dAqCuIgtIZz+lpGhbWcKtVcS6/67EJiImiHAlGYyf507XAlqNPI7hnRo1aO
dTSq2zyj/IN9O60R5RJQUQ0gjeuMmQwQpMIsid5Txnlopx0pdNMT6/wP0Wg71QoisgMLeHNvys0s
0XCZaYYvLQiMdZBVxvnXw6zPBnOPSPjGYNPIRMCdZZSVfWqLtavO967hXs2SH69nyNE6rmuZDmhe
0Bn49zAKGGMzhsKEomnPYCTfpp9mnG5osY6Xrh8xgTA7AW68SiM/SRuCdKMMon7Sbl3HdDeMbopF
FBG9ykgqXsCdaveK9tjqvpBxNa+UDTBpttt2U7tyOvQ6wNQsbLtNxeQO2VtAHPWdCBmGHRog3eAg
XcLpT6CraMkEAjG7a5e0da175TZgvLxC9s5CQK/XcpJV2w3FxSFcYMyLzzGOYE4gxFnkGmEQTqy1
15qnWGTI6TCheOe+ptxMTBR2WDnhCLaEr3E8GnVACBR/gS9sLP3mPQLOpszsZd9sPQemRyG9hMzk
eYV7A586bJV19NG7/KYYWZHySHzKpiYFjkwskr7m+hE6kPnkBhS2QtEwywSsensq9UMpHAiPekld
Lwrkt9o6ZdhIhkdHdixu0qWICAaB+Pgdp0liNiepwnADmJzFPgebrtWvprKqvVMS4rWAfgi88Z7l
W5sQVepiK3vTOciRuGyDta5FP3j69dBVsj0FtF6Plvcjv2dceZrhtw1zB3c24Plnw89Skn4Sdk70
ORio98qywTiFZt3JU7iE0Pd3fQD1STbymJl5tlJ5hnto7EGl1QLjtUNKQwJhJejM4nGkdCcuVQ0/
6E8vkybeTIabP6TgWq45t4GmkvnI9ZMjHGRkFueon4jN5Ho2BhwuWQygSNOOmZjCkxDZxhWeth1s
AbKQ5XPVWmF2snIB4MvG905gO3vsaGn7IAbeOUaYQ1nN8lPf4uHOm/rTbiARxVHY3xurPxI0Gacs
iU+oETLf6U1KGVrRdjvYqyIfWd2ZwrH1eQuQ+N4yoO26hkbwERsTDPuhEEfQMCx1sNNBzHV4OCsQ
dd4L4hPtoZyI9MDM8mhp5qGreAEEKjqo9YsOhButdySF+7SZvVvjjsahHpoNCISDRtjxcxAnpLTO
6MyCjqyMSQtfSkin+yht9uYEERrQnUbfenxCXQOLAp+BylZWaLIn9zY73OAjslUvKEV3Lckm0vlO
+la3IU6iWafVoC9YG94Ra/fLQdc/aSh8Gao68+HiJPdCYxVCmsmaeJ1qOai5msaIqYErxmaziuF6
LbpO7lINDkFw5/0nVh4/KkX6YYZ4Zoxh5/XTNysBgejKId9EQB1Zq5onr4ihPcNfeDUj54AvxcPO
FOqEbNk7cCbWp2HW2Cgsrd6hQfL8QGHsIEiEWD2vtq7SenSq4SNrp/pCkqW5ZE8uTPkaJ3LRkTN1
sQOFm0N7nQonZRYV7QLMekxbh9WMP7ZRZb+KwC6LCDTZkPWFTxAl6UExLSYyIsjZchmFt26iyAQ2
voRmdnhEyte0srdJj4uAE+eW0hdQLXHjtpzTvR03X2K0b2iUhzcOrFDv4ZKFFR10fYQJAqrnpDUY
HETbv0+z/cGG0izHRidUWY0raYWY1JKBI7fusOJ7iqW5ea8IoSfCZXwlLUwRHjRSt00YdGe5aVjJ
F5Ed7zz6/b4oY+hcaiRwnTx3OX05KbPeXz8VUf+dxhL+oIYFclb16AnEUwKbJDcYSIoSH3nR82C5
IemmYngmUV0+QI38YVqDu8mcQjt6pR4c8/ipLNV8xC1Vr6RC/zwL6BAz4bjQFuJsjbD/ih9GLRkW
IuBssQ3VA6JdihgD79nYXdjbn3uStTfMpR6arLf2g0drbYQl4Ywjbpr5hkzCPFO2hMs68WKU85bm
W5GHjQcL0L5gkracJ9A8zfjRmN8AgM4wH0pwGqhUJS0RrMqWeSNQzdnpaXYlmwhocUuNrKBFA5CO
tbUEsmjcCz+j7mBXeG2xYVMgJAotSIZcl+IjW2nhfcbmRh6+na/cqse905GCwP6GC009ZfOI0dsd
Chwidn2C1PlShjpXXT3XC1Xa6oBLkk7B7C2QgvVrIVRwyrzkyWUKyQrt6XuzWPXe+NWPUYuryDKX
BRTbVW9k1r4RvyACBbGzNTouQ5lL+NzLQnEocYPqqBcohGZFLV5lQJHqGTbw6Dzr6eBbI3rfQXTr
dmifSsiH9AkrbZ+5+Pu7No6wEYVMJeNxrY0Fd6mrhRRfDlwYtHyr0EERBeIXea96nBj7MUasMB6S
4ZMV0NEzmNUXPRoW6GPGnZzEKS1CANNIrfEJ9mxigJPOMtO1nRN8OVNG6pgYaZBvmgjDUl7Bgu5a
JsJKhvnWi+UtuR8OQrPPHlOSPwj5wAQqJO52zSEkOC+12Vcx6iLhYYnypEmHx5uax7dc9N4qc3s8
p7MuTqQNI0hq3oZBqdOs8vcysWhqSiNfM8c/o30Zz32JjYvImGWjF/qzIqirTsgmCozuUZau7ZfF
mFFQ3fP04JIk6HlZNJy7RG/iQjJY05xhgsvuUiRREPeniMsq4Ty9a2eMd2liw3PViXAznVKDRTby
AnBwLSdUMmfKNHdIvgdhNN26EBZrDA0fNTSi497UEA4XCTmkBM8H3chQzbD1mxl5uwSLV1D28iVj
H1gF5USSWeT6spLxNaxh8ra21RxoLKhFwv2yNvEl7BVQNm5CTpPoOLFaGUlP39GaEDE7z1EGoQw1
eQuYAtZwOzPx4wZLD4U1fEBzIQa+i2FB1IM8aX2M9a5ToR96WbtG6DBu5pbaLR807hzUQBt6B0CV
2sHcIJM65lpHNofo2g2E3HKBdAEJAp3C368SHSTJrOk7nUjtYSZZei5SFIM3cL0PhM0Ot8KoOeUq
dPNIFNVuth19Qxo4AveCq0QpbZWOwUfikdgdOxOupP9D1Hksx61kW/SLEAGbAKblPckq+gmCcglv
Ewnz9b1wB+9NGFLHlZoqApnH7L12QoxnEgNV4ky6ZUmrcYfHNr6pJXYD+hFSVRJ5Mvuv19qfapBw
ViZRfqRYPjCdUKvV+hQCLYLG2S1ZXAUgrOE66THbqS556cuccBHbeu1sKzsZRXGdRP+v6dE/LYZo
NsDMVZCZXToj3WFl6leKVdcx8ekCswopfl6SPCD39kKGyyIAENDoKEF4avXQsxXVzUmHZ9vI8XK3
we826B5+V/Pwm79rhULVLPQpQiC/41g8DqnlQpnmiRl9Kz70lXjrg0ptCLuvVqQ7ztgKxG9R5ZQn
AbdCRJu71+SyYvohPBqa08monPOM1Q5Mzqo7mNq9yeFPlYKBDO3hjhwQ+3xIfLn11lDw7vMlddMd
FUPwmCm55Z2T6Q5RCDV96jDYceu3JaB+lyvrSwUEjDbRbDFU7vnr7BRmD/QKxH1POjEPU0oS0lSG
L3an+oOv4eDM7AzcHq/rAHQuq8zgjJAEWmKQ4IxyI0ygWblNrCb5TF0eV3h8R2nb+bpAPnDxhD8u
/mymBulbYi41uY25OiC20YP5c0jZHa3CEPpmo8NDSoV96k5ezjSEnrqG1GqDgq3h3oRTQLKNLw6l
PbyHWju7soCpxRHUzOArFXCvLK8eRSfg+s+kdeKecDC9YJSUv/1p+hmmxtyaLkUbTqxVIWZzE5XP
jdcwr4i7+NkFDi5s3EghKewrS1RLhDbc8mCy9QWh55J6jbUx9a9OIBeEeDDAEkywutO51FgrNhAT
FIcZ92spBKGTLb1IxKhx1Qv8s70l4m1Z1c4DGlm5dkm03PfYnzH3mAf6Uee34WLjCkuwSaSqOvvO
YrXmjqFxsStkcCOlMQN4YJFzM57tHg2ugSqLP9pfEjGZO+TYOCYK6ezsbklN8A3rYKAfKZswI6mF
w8YI9LxTXn10keBuMxs/ghMjxfB6uTTtWJ9gJZu69B4amexsmYwq5fSn8/vmMHhARu0CzD8s636f
T6C1oySOcRdyLTOWhMww+09R6DISKjlyA1W2ZyguS3YEc8MI3vh2AtNS/ERSAAuzsm43T95T3aGH
ysjFMXr7Xi3iZc/BoKxQPm5VjOnRqZyM/PHsb1pm/cnm47rHwfjM0K5+ihnpvFoF8ZdyeoOvUu0i
JeOtC/8L+sAsNq6h1RE27pM9BN7BY5SyUlXySpqOaUbxX43MZiXs0n3EcTrvSGTfTCSobnk5xufy
Y8zF/ED3/JgJiFFV8Kh7/9/IJOMYxMaWFJUMcDsteV2obAvnjJKn1PaxqXE+llmKRIgRYo5oivSX
dA0lCaoPxmu3yq1HbUPh5ELseFEWBlk2jdcOz9gh7IWBaCP9NDor2XYpSckcNF2VvcwRCGf06sfZ
z9fCFPGm4P7czbF+IgVnwFFKnCixgRmrWU/vtCzx3M1MSKzxD73j3szK39Wgp5tDqSd9kH2RBMnp
T/a8RvS4Y5a2WL/tNfppfro9CVGUcM91PJJMj9XSrQSkIuPNnawXgjmMdaZQEnWrGAx7a1ek7jSw
2FPP/o7LhoGdkx5oel+Ub9j47F0OV9SXEJPVa8ND3s+LSzNxxnXgoJDpq4vlcxioMctwkEkIx57p
bqWTnD1IUcPoYFRv0z33uuKN0g+zgPEgppKwUvbn12z21q1NhZP3BfMPFuVwAxFOBT6V1rsbiv5o
ks5NUA+iTcEA2ZiH4wyZvE0z7Ppzs5sgHCHMRdI9z4i8Wj84NEOBciuJfnhE2B2RHdmH6b61Bwvy
jwu/TMIZ8MoFTyfcZ5cchHM/BoqUw3A/onw7yNrZ4lLqd60ttqNk9puCAb1pEzO+mVjPKGIXsMg6
cIGLtLH/OdTcqwyUt3VVRCflN282C/mNtsm0jAaiYStbLdfqwcTbuUYW+V4PNx12xS4S/r++lh8V
UCWeVo8h8TGpadjy3MY/hxaBnQOB6wDb0t0IEpgkpIgQaQBz2CKJmmIDkcHUYJoRN3GBiML97eS9
d4glfWAioAj08W4KWrE1PCtel4WHOb3kv0QdN0N8ziFdSvNlsJzjZDyzrxwPAbp2cqC+Om0DHnXE
d1WwHozQgaDvWugcfmytiyYHWpIu+eC2DwNZ/iIJXe0acnQIfEV2quvoSwY1KlwFL73CRrfOQlKn
CiyKjqxeMy0QdffDnzxHUjg4HorLJLglc/IH7ijJEWa0c233T/ZLuOoFQcLNdBKmb3b4l8iUe4RF
beNmwdcEB4xJnURqUu4nXflPVRn9tFjDNUujjewstbE6QDJGQavTDfDHLJJxE5X7NF/M28r2Codj
47sI1RrsOZQ4BLIyTccmKVkVTRWjUuZj3TviR4uEuoijJrd3MvGhR6DfpDAazq7pBIdsUDgRzlHt
F/AW4NBZjFOVk2bQapm+5UQOQyqRIKqLQ9yQJcJTxr3zMzgOJMJeQESHIjj79eLwDF/6OviHOtPe
tml1ogQFfp9bYhu+tglEGzqSziTA2AzDKzKKte16u8kV6Pi6/FolvrM35vEvozsc+ohokdf8tRGz
INXuBzAB3T4Z3AG6JF9Slk4yeW9MrIgNL+5BGky9qhzqafKDkvttsrz8DCTx2dBNAYHZrTdUMb/4
+ZOUeU0mN9vK1GJuij5DqHYmZdr/out972l4O8GTVo0KTX9fedxVFBwdL0RxsxVPhfazfjMSgrju
DMnGn7TEqLIXRjheRQI8BJcaPFWawZUIlqDBkffBdr46FRbQJD8jWXGiO5gFsqGGyGjUhx6z+hIo
1HOI2mztXYSg4HTYpZv+GtI+/zYxM6WwOdFKJ3zLGvsfIaorFEuktIPsCpqaKwaqhdtb+wo2EOsO
NPmGU1xLMicOOievCmfWUOAnTRMCZvUitpRGUWIhTk8E9b2YZNiYEIF35oRxYXAQpFfoCvgWctyn
5bQTOss2bcEkc4TCSaomEBG4EQgumZGQQniIXHb8bscinjX87GE/heVPBDEyIgmuPVgyv5xgP3gW
hbXinz7zJCh2kHXlv8wGDV3U83gOZBWUIC/yEbZSmv6xGXeilMddqYaN6y7fToVHrXwqC33vBvsf
uOI/YYEsmdwrwqkWaYenfnmY4g0d+4vWXyHwd78pleU56JB42HMFbyQCWh/wr0gJk88m4y2UuGaj
P2DdvjyWGCo0/5jJBGkDZTMZrhQjLotYLKsJt3GOgjdiC4lQ3Vl5BkiCpHqGtuOu8Yc/5oi0qtlP
TlbiviD2IKUuHp9Km8moXqKLcZK9axG+hjjG3ZqPQNbhMcFPvplSIeEDyW/WJ/cgCQ961hkabXBX
VWd5h9xKr3U1anTHzAGJBd31iKbhGoQPWmd63Gn67bbtWzuERMEt32WdvIopCVZxMq0Tzz+PEvi0
bUOOGN1nCDvoLQANgLiELAUcT/MBu4oupemiN5Y53VarYqCw6DdUdCjFx73KKXF0TZJR14Y7P7jZ
RvjK2vsw5jcX83YzdbAxmaElBnopNxwxiA/TW2YkLwiNbw1UjNiC8yFzfZEd3bSbVQORAc7d0BaJ
sRXTIET72/g/cbNsLxr35TU263PoUlQELeQZkjGMzriiQMU/N6LUrc/pxDvtBdNHhut6k6YFV2NC
9HOuQusq/G6vmiZ5IRuF6cg51HI+J1LLPSDnv3UQD8+88r8t12TAIdw/JQLaqAzdQzGRDmOSVnvq
lUdvExQrqyUVUY09yNHC977i+k9ppfHWqGucgRrThhe3Rx/j+qk1vT8sdj46m7h5dsT1Rz5w5IUo
b5KCYrFOXW+TUCmsAwKlzoBoXuuaeg5DqOZMTc0NRj5KMKuTp3mkqZ8bCCwu/bvDIiAjfIHdHz4v
4yXzLJOuHqRfS93dDkaw07Vnk/dDho9IQKUG0dVJ4gBQSJpsIC5R6jB2i62hvbZ9AMKV+Xj+R1sN
nbZ0xfWapnaxbabGveYtEKfO6//yOdRPCBAUqXfeDLMDa3qtgNsHWL43TEYYpXS48DZxNKBwmLrw
6FPmd93yuAEE7XIW777TkgNMfACQmHpJSdDOOnN7GN3dX2FFO6O0fwaLebKaSQGIjkMeXc1/3QQt
uzSe/Ay1j9WqT3wXpxGcEGhFlvhby1rR8Qzld5j327applVAKg/Yq/6Muw9oaWed4sr5Ra4IaBaO
+xHPGnUw56G/qQabOB5Gr85g/hIZASe0zeXKGWMWMdfEEG9Gy0a8LSZiGJBL8ZpEF+Id/ommvZoh
WzSVU/X0rLjJA0cL1sOtwpTHS3Qqujw+S0u8cziQcNyztgrLK7Y92DLU5hsYb6CyenkSlvkvdN6M
ufnnjmCJg6hYvsurxeuTeVfGSB/w8ndunm7cuQYaqcptaqXk0vr3vIpAM3mEl3tTRpZuwB2FZEu5
LIiMaRvoR/8ThizKAKhSn4Y1/3YsbwdU9le0L0j5a5AzcYCA28d/hi3ReIWT3hx0PdxbM5Cn3m4+
acqBvWEWPSZWfYkHSK4Dlf0RvQPoEtUc0tlLSUwgEcn5N/kMwPIYWGXQG90hMSax79MqoyFxoBPD
l7t0IS6DjK3i1uQXbV3rOwYAWEXd+OgYDl6w8X5ZRJ+tiBp1Nz29B5T2Nr0AzptQVwp/53iwhxbb
9QaHDTu7piEflDw4q3KTnbCqDnAgEKYsrOdXO3K/XYQFZyQA0Q6QosOZmnf4V70JxT16fDcx8A2e
DE1Rz/N1VuVsn5Uj7bNvzXu/rPxDlNbxi8HUJJNEE/K2cc+HZO9YZhrd3fY7DNlSKg/Okte5wF7K
4Zw2agnhC8F2mYY4WYJdnjPhrUmQQdp5S+Z62k3bGPc/+3OBD5R5SG0PhwJ/0Xcete4qEEgsiUjj
Zh4LQgIIkt6EbslpDoZq33jEOMtopLPp/0IPdW7gCDbm8v4yUWGrQefHQo3hKd4Waxcrq161cwQx
pnH0usZovbMYIIEKnvURBqq9gd8Ps3cZaue5t8eBdVVFtrbBGt3+y/kcfFbLHXfstrKiRwmx9uD7
o8uyiAoktz89rHoEAIxr307VxWMPRRiiAZcOZ1SW20xCA+j0F3QszVvRfc68qQET6po99K00s19R
xpDX83hFCxCAad5+14St7CuwIHRn8fBa5ghvemfbtOZbaXq/8aAvyrv03Z6ikrUgeY/M5L0NGGvi
FCMkOgGWw6dyYXQoJthguUR9dmeYQDjQNIFAJDUHM+LRuvTkLXXDc5nWRGsOaYNDifh3x7JJagQu
/zpI/xKL4Q+qxXKhN4BNGd0QGnBtrtgutttEUb4t/CO0FhGXa019v8nJhCQCltsEzyB4GWQRxMaw
8oYKHWW5fOXCql/01GxmPcrXcd4NKvxjkNS6k7MUeylGVM4tLK0Baj0sJ9f4QD311PWld1ii8iqQ
sTtHTR1p9i3ZkKw7Gfn7e+ELksUc2ayqaJrodsE3mwZVdRo2j7LSFq0kjfasiu9MlugEOrkLS4iy
OflmUKTcVdfM+QG/33PhhvLaRAiH0xqaUTUZT06XyTcD5je1ubfpsMO/2GZzm3gcCbXLw7VtMuaa
4qrfAQ3KTrXrnbuEDImUU3JlqlEcBS1vTP3WhK0BQTfyjqDV7tU0WEQJ6qNrttB4tSCWTLrZrrRc
lARZ9+6PKPa7Ia+eQhMvj+VX7235woD4Zoo6Z010QQM3/yQpe/Ew6o+1spMtgGhm2ETubSO3MKhY
ko9UzMzHkc+wQ2a5w3u8G8C63S2RUgNLxHAGDDXtSWudspBbivf2XOcQgRhDhn2WHy2Drn3mPyeJ
e7lrRF0RzyQKh1jfyb0TJ0BCc6j3Q/Ud9EuSxLJKdq+9B2XJRGPGfrM4QDvO13bIejRf1vpKIC2K
409N6NdTkyyNV7UIkDvSMMeKdrGx5R6yeLZWcuq3eSn4XPFTeh2pMIZBJwuQMzokTgXX0ErzY+xb
tH1Q3DrPFZchJwyMdK61T5TqOS7Y+/mShleYH2NJmHpeOzwvbuMeUJVD3ppySAMYmvpmygiHajYT
8fLwC+mo2wIJhNcjV1D2dIRM6B0IRdW3LnLfkt55ZEl9msu5/Zcth3/QGB+mMzz1xVRc4jj7k48m
sY2mOLNRMxEKY6BK07o///clnpNH5XKzdMgUuM1RNBIyodH0Vp1kvBsdKc4l0TDzX7TLBzMp46+4
KT6ITMH0VU2XkaHxxXGdb79to081MftzpXWUM6tLSSzTLvaRlnCJibUP+pplb/jKELrehu1c7/uZ
IpJ8jQDgVd3eApq/J/LSz1bKdgKl81NSBr8IcqlfcvFdawXjGwQGE0izOvUx45zaxj3J5fysMaEJ
ezCOjdk81TND38hESaQRmbfBEG1waSR90e6ygHUwdIDomM4q3oSjme4MxZPkI7RhFlcRXcxODiDP
HbSf8+ajahNYb4O5MZ+aPH8znGo+zXb32oix29dKd+jkPgL2VWsk+fYSHlAixKcuRmEZwO4u842D
W7wOZf9sxxFJZr/appkf0aTMdT7376HgEGGDB+SOgdA5SMXNayvcwqG3kWaePbmByJ7++1VZ2ubN
LlgKeNmNNTbJVqWGQafIH9C1v+Cr1GmSA/YAIIUQMfph7xu9wpswzZu4DdRqHuwRQ0HtbAihZCNZ
6PnFOTtERKdhFr/994WQtTiJx100Dg5BcZ/g7OYvJJHNIR+jeNdbgUd6ZRVuAVP4L7a2rW2DIYqw
HH7rFCnhkVH8h3XN1kLV8a3HkQFBKtELVqqEaIXxwhbtw0ILsbYKTuzAZvMyV+GJqWX5SOL5NW+D
6uHndG6EILyicMXcZxV6j+CyeKpV9c+K9gUX9AUS17zLTcR8Kd9x5RTOKY784vB3Zt/8EF6eXefE
+dYpuTYIdNg3eAfFUXrx7S6+Ar8bN6OfPKO4Ao/QO+sc6MBamp5+Cpv2KQr48cV9qe/9XD3jAxYH
a7UJHTOGUQSk1MSbvxG1n53KGJWHH7TRGj3RdOnZJ+NfhsFJCHIDZr8gbyG39AkFaUQaKOE6kMIj
/cD+15GLlvIEEn9ygc3YEszS/qoEw/U2F8YesPu4c/yT43OdhQZ+BhLanXs5DQv26FckzW+3wD9R
AXjaWnFbsYFnBpIP9S7FmYVIrvT3MZAydMbkyTAz4eJVGEKL9lIFLdyFJS1JC7lrchvOBEPKtDHf
HdLrmGiYwdFQDIKsFuVkJl0L5SKxVPDB9i1jAN3NkBAU06u46L4xWLPdRXq7BuJGDSC0fy4QRx1F
7gAfq5ONoTwktqn7a447+9oZ/bT6yNazKaxtWdfq3A8a2DJSzphWm4m843fppRlMZ8N9lqz8/6y7
U5Ke6fzPHcfjpVMmaP2a01oDyTJU+BF6Vn6RzrTu5qk/zy++U6ztdqxuIoBQOpMdvFORhw4xt8bn
ybZ+O2UwHp2OSwOdycUQ6jmZ2JpnAat/VJlsrViGbUO3sJ5iBLKmEo8q8qsdIIMJ7rL5ISMxHX2B
jnApVCZT88VFbgSBelX4QjFqGgAUT2l60kEI/JQkOlyr4c5yCMNgeYHJKi4sHEa4XTphEP4X2XAm
PaPcYCHyV4abc6r0xVExqyUBs3rYgUTHWA0H3LqEbw1ednW/goEsWNywQBQWz5f6vy9Y1Il9LFMH
RPUX1lj7ziSgPHGkQvNQuHxkcyaqyyI/3P6o+5vjUQTItpXHgT/SueU2W4xIuhM7BGI+FupwIlg+
2gs9jYcyL8NNLHLv2C4PzWJ5fm/l+Ink8Fj2Ca5taK3sl4G1RvkS0eXlu7bgZG6s4FI72VHXWLLa
ISN2m0XTOW4AX5r5hD7DMgGqVFS0Y2cFt7afJkRPbgcRTrh79onkxQH5FvSUGzKoKp62hBCibuPf
h2qg/Jorbssy+bu4EGMCOc/VIsHQvbE0PR0DjVbDGDCnnmEwi5RTa2jWAXBaaxijc7D2l2fJDxKM
WBhz2ZPMIW4l+mxKKtHuUj39lvEwnkDVjaeWV+P032//+5Vnj199FwTb//+fKi3/wkdAFlWI4QQM
/FnoL4nw6Ti7QEadqj10hmbcMBMyPlcsX6Mu2QqJvz+uyJYeLP/Fq/xd1KXlUx4raqHBLR59ZtPx
e0uGrbdnaExSam3tRcqkIjcvkPKIqGjatzpMowM2AkJeNF6C1v/0I/YBLC4vJMQAJkyGW4FWbmXa
7NWRgbHFyA1OtZRBbuyZa3JAXvMygNZntfkx7SucXrJBqmzVTwZPeG2m6cYeEHu0UcKTHOULX24q
KABIczNHDxVWaEfH0baibdlJZxNUbnVPiTi867b550v5kVqkLwtvLCgQE//ZqX8P2A0r8hnIkehs
iv8uQUVbvzvWUtCRVsjPo4bmSBXToi01iL6j1jurFIcoI5hww5b6KegG89mA3fhMCHh8mTpmyHDE
qxBnhsvdtGM0XK8gQ/22PSqkZnY+QXnt3V7OQGjVrjDBlneY4//7Oxq/OYbcMjSzcwPMtvK2GUqP
lyCB8GBGeb9RS+WW4hzdmK11DdSYf/QF/nFdAMFTzo7NrgPluOC8jYR30x5HrKrnNYu67YCmGLXa
3J6ayaiP6BWOMnKIIUUwfM+a7pWPT5Nw6rhnXGUBJxBKXzl/mF5RfJGMlR6LqKTCMsD3KrN8NN5I
MEUKoqqGmTsrXb7jhMcQCCzTJSZuNSvTZOpo29RKsXzWbOs5RYDIs+MHXx17WxWiQ5cWB2wvreJm
lApeBMmoY0N4YjXkjwDX6TYNwuMYxPlLHtvWG4K8k52wawOf6/Mhf+lmml8rWfxOC9fdUMtk27BT
70lU/MxN5Kyp786TIKy9zZzpzjxDbePyr6n7caNJIDiMFklWyTSPd4txcsKA8sLsuT+g0eeAHwWX
QvSsxvBXkw3JS9j8TjT6lZ5ratc0xks7fcedWSM6F/BbwptqUVb7LQvgaAgM/J6h/mB05m1YYRIS
GvU/07MBU7cbkFsPbIqP/BTzVeUF36NgFcvwde37Mr+J0P5ES7NOo0eTDNW2c3rANx1i9mmILrXG
5zzw/++aKnluM5oSA1hzYaBkGouGiLdadKieiDzRxnwbunpmd218146ZoL2omfc20nj2AmgMllUb
VxCvBKwHiVplaMc3HtmCLykNxApECsVZmWCPhZ707KKBKCzD4uLiJ9v0PGukwokDKbcx9pjutQWw
8QL6CllVQZPtJ61YJ2X5QzdzYARbrgB7bkzRTDfJ3mA0+/4J1SrI2CzoNo6RxXd/Tgg5Ncp0vzi2
e3f+YGzN/h3cG5KhyESCNmQkzjQWEUb5VUKNYLbG9i0Ab8kZZYQocsOYBLeMXE3LF79QhR1MD5VM
37b3WIbBnsg/N7P8nTkH3jtI0KsKK2TxbCaeIFDtJSmSh6aN1XEIKHsrlK8F4Usbqvh/OfS7R5x4
hFS7DbGGpU4PKecrlyB/g931TPiNJUeUBmsioeDoef4tIdP0isQ5u8aBl17dquSDaDhBe0P+jSHI
nWwneki6T5yRE1FVBjaxUU5fzWTL++y4yb6teZr/+20wTc5eUo8R9BWxfeDTXiH9JOaVNI97H+zh
t7lPRDaQvIPX5N76AZnJy298plEXX2MfrUzmEh6ZkQQ8wZ4j4Qzu3ciaGmUGynoGzO7GiqiuuSuY
nxYW7bYdo1F3BnSENjQextKw+/rgPNbGeNXLl9iTwHeL8ZWmgFEU6tS93cMP1/MRu4l17zy/f+T1
Ozc06Tvp4O+5pLJXItu7YyLx3dOz1xeh3H81u5oHYGwdgVkeDBncUagSLxCg3Rm4hIqmIcUIXpwY
ynvqheXF0aQoF6jQGF+pGPGDLVnwjuNqwky/F8K7xF66hG8hqA2L+nea9s05SbfR6MxbKCV0yYso
qhrCv76CNZbKNtygY0EE49wny7LOPT/zrTWGZ3NgeVOPab4BXq1W9tg8DEPT1BJy0dXinxW0zOGK
n9gJ/HUHNGTn+jUwccukOijtI3rQKk99+me09pPoGGcX6QyJxRpOnAEEDcZhcTBiLHqj81iOtG9m
v+tmUOISRqiV/Bp8QjhPX271IxP+QGck6pWsNb1NAhC5qIK5Vo3ev+sYrVTrZWewNunchieHMEYi
tqS5rZuaRZ/XUOxhndiS40uS82DK3RT1AXK3bOOTDnCpYmQ0TjuSyxlaFSIjQiTgZd0NJzgTO44r
IudSgqwz00Z5+cZNjY/ICRZJMPHsIRNo0AZsU2H/BZ/pwjCfTA4wPixa6opJE3oEGoofB2nRh+EM
ZE7N32jpq3fTZBMZ9OM+aIsAZj2vreHydLuTdt/CfHwmKYDYc2AAp9qLvWcP8zY9fHHPgt9EVYaP
wJGYpcUwnv/7LR5pLA8ZMkYoW80mWZpBqo36AVxh5n7FDiFL1PnOa6tpwFrJ+jEW8bVJ2vA1G0R/
slhGciePV2NG+R7XuHXyQhgosA25Eey7UIwZJIVtW8CIf5SmamyW1Ds5D7+mkfBNvCQn8h+t+8CU
qs7Vc9uF8i3quJpVsEal4Jx0ptW2b32bHOW0uzS6929IufUa5ULwrBgzAvqpd74qu0egeX5zaeC2
oKiW7Oh2EmcN60oQgUbOykllKd9U7tafmY3BoQm7lktk/sXIXzLGmg69l7A2Sfpj7tLQ5D7fUz+d
WfvuG3Iibgmnug++81EjlFnVGv0Y+cQcq5RyzJI8NJ9zc7BHdF22k1uQbZgn9vXg4knx3EvXm/lh
6P1nUZDuaqXBDLLJ/z12+DDsiJjgrVeP7a0b+v6GVu2z8PNpD5xSI6bYeSlZvybal2vuWW+V9JJj
JZFdp8yU2oYNpMO0q59N6wUYtFgFULCPqBVnlmpoyRU6IRO/eDlMP13s22u7sLt1SYZaQ6oYiqDY
ORT5TOCapstJ/AbUO7sojo193NBmd26CMN/s7p7RnrixUdo46UNBhFQCfWmlquxYDbzxRJUXG1+X
CIwkW7wqcPQu6wMsoo3wdnkU7aOgf8qrSu2BTt6Thh6DquiX1yiWHaEsd06Xf9mqWFILmeqF2sAD
lh7sKftXWGl79XU1b1VdYA2OMnWGDMDxsazr5hQrqXxzZEFuUGTeTc8G3dTnb2iw0BCixkWWCr4g
baLXIO/33QSIKiryv9BVCcAIyMopGtY4FCqkRy9riixJkARrOKElJk8XTRMr00PU624T46ldY2km
a3kmCWnK502S2fZl/A4sY+QoMGDy91pvlUEajluHK55xcyWIagilyEnDGd4cPtinfGGGA1v+riOo
0qZQ7OCSdNPL9DMqgwWK1a0TslAwDUUsSBAWA6ZzjE2fGfzIZ+xLnrXBoOO+dYaD37mLj+zv1BoN
8byZnaG/UNZvbK2r72jgR1rQZs1NIcEzPyUCwmcpbIkZjjQEHF/XAbTnSuFW2OEAwF0HgSEM/O6E
vOMHQRSYbC8h7yoSP0lhlleleXkpkQ4Ul8FahlH6K+CgTovJWuetSw4IIlMCX+1wPeG0eSfvjaVC
45jfozW+ptayB+2o1NKyVQcsb59R/1zZ/fzWT8W/Kk94BBnu7hHDIqEnQDhdgt3CFOld0JewG71g
i2d2Z3YmPoQMimhmiqNKkBCXLF6eA0Z8aWkEhz5jyqqzYh/4412wEFpZ2nrjMmZVCbk10T0MrVIZ
63xkhq4JCdzQ908HuxgvOMGRFogZkveAE5dg0qVDJUEHE/HOmqcFGD8elE0oUi29d69vL6bFFWy2
+V0xo+JV1PZKaN5T05DPovWanYM9pZgQmaAW/xqV1cDQyDk0ypSg4jfXLap9DmBxVS1TXBxGJ9pz
++IbwYy/gfdcJoZ3iMjk9KKEpqloTrZRE+ekxHzB1Ruv4fVNm9Ana2xI6vk8EpWEQI10IuEZOybI
77kv77nU2Y/Q/3oV2x+l56OXypyVsMZlimAYqw70ytYJJ8KZTC57DEg3kSD+8k1nPAnU7Zihv+28
aL9AwKCSMIW82ohfVwaEVbJYUkwbJYQ4QZP24rAKosse0xXhPfVBYgTflQUYTjGRa5/ACFvTAavI
z65RXSxOydcQlQihZxQVpclwsoQ1iDOelWJAP4XicW+rRzuk+jmE0cpEY3i2HWXdctIi0saG5TyE
xSsl5a5olrTJPvVXHvQNmKdde3Tr4prORAYzhvop0/FtaFImXaUeLm6OHL4QxHSm/pKKjOVSEArD
3VPCQV5GygGDRXC5xOkGUIAmp3tMdcD8gDCanjXBOkvdaOOyRLSVeY3y9kdp512ObrHp2Z4O3SVz
nlyr/pUmNiDGhu2R6bcMB/BkvGaJzzwSjXhsZCCd4lzfXEv0N6HJgSoKQLIH0rDmF8vUTHUsdLUY
robnKFfbSpcWlvaXdqj8M4UFCFDuSjTRqNLsYH5NYy+4NwgaHZLMbVPWT83SBuIq/UJ+5XM0U4cV
E1rsZCjlxXWQbBEPQ+hkU3Oo+V27C0lqc5P447/vS8SO3JSxidBZdt0B0xh5m7N9QA4t9lFC2wcx
Dh2t8T/uzmM5ciVtsk+EtgAQELGZRWotqIrkBsYqVkGrgMbT/ydvt81/uzdtsx2zNlrxdglmJhCI
8M/9OCF18LhOsIJCEC9V2IaHIaQe1nPG17FVJy2sJ6vF+ZZW5EXK5t19xNUrwvz4+sV3/YjTtrNb
LeRYt/tAdseiMs0tnQ3mbqA8w+oV7bayu4H0S85/fSGiHqzGzmuerWNZm5onRQB/Vxvc+0XQ3svJ
MlbkdfKrjsnSwIqN6AuB2jD38gxWhSvAtI0LXRq/RF9NR+Hlz4nqM7I2+cGTXA8juua6T/lX0rjE
AzsWi771rXOushRvVkzpVmVeXS6k82SrZxEcO5IEh5wX76HM5UHpHww9Wne6STMrU/zcno+XCnu8
R3pzNWbmzETdsJYM9IiuDD0TTGyEy2CcmdJIp1nRx+uuHEiTmxnAUGfm88Z0XX/VwEyq3OHVnaXB
lJKhkMPU+EzofdOE7PTr6tkY4/ypxCL+GqkTI71yXaq8Zk2ljBt5fe0lkbUEU1ASSeB2JeH4mLdn
HOIk1WYQcizH9I91iinXqXExze0rhI4OtYPjdNqqcTdaPesBvsmgvYzAgD/KFCy0WaS3aJxKSJSq
eeM/OLKArZEV75rdzXpExUeH7iI4Q5IJ1WME0qeEP82slPeGijxktsRcl/EUAWiO2N7rALjQw/ZQ
p8bGwrm1s9qajUmdrKUZTacqyJJdPfm3PLHHY+4RNBqTx+EBnMSGBZHivdpkFxx1O1vq31XdIN49
bHDR9JCFSVXv+nbHdobESDntwOBbpxA+jlvJrc0OdxWBR7Cg1x4fATdXxOmx73/IMUtOfqV+GrUO
z4TjSKm6wAaj6WFrFGUEbLCNEL0mPN55tZ25hO81tj78L5G5a2xnlT+C/399mSY0NkC11KyBj9wg
bLIfSXww2plHbTpU+m2etiuKS9D0GfwvZXGbS8y9VUo6yC/hbQSwb2nQml8MUTNcCMB/UXBMLilX
d7CKNnMknGlT7XnPpO1+Dcifi8EYm3sy5nyBOEEScngR3q/Zzsf7CGwspVP6UFVsbjw3I6xYNXKj
Wk25dhuEW4I6WxXnyVtpG99FyERNpDCpDOKraUBVUFrO0akGKLfus/ZlKg3zqCpcuTTNzh92/0B1
pTXPGj08SYu7GPcr/r+1o+Lw23IbTppAsFlIgWXTKJ0uMbu7l5In6AKEzVeQzMFzFmAwT9otU1G5
Z3L20Wku8TJW8i1ItbPu2VeMPKaIikbVc8zimRfmZW6M+WiTpVdj6izJE9oXIX8r6VTPkUp+ODZC
XtRj/QGwYGcXM6p+5lA7kpB6Q0WEbxipy4rThLI7t3gh4eZyLVIYlvvV3air0ySD9giqYWl7Mw8j
RT/SlLQpg4pELGb6TpYsvJDt6KbczWlxJL8i184Msb2ZTY/azRzYd/FYanEJkSZjqxm0XfUcWjB3
25/KbkGVVSaBPxqCCP5V31ZXvPvuW4ObdWOU1U8AzvOqkC6PVJ5jA70eiVk1h5A7cAdoHZi/+t0U
3iuTBphqRRRj/1CCIhl5C+sOBEWmrvSFkugT7kc7iWLnpV5E/sLoFwas7WPnYuBK6uujuCVUNqql
164dsvWbWNvRUji4x5mGJXtvnkgJ+ibjmrwDdhPi1NDDV+12JAsyg6xT/pXMVntClwQrH5SnghBc
Q86Ytjr1nBjpilQSOmwf3+2AZqRsCnahxTvOdJz7MeIdmMIt+UeXjXtVnZgX+vhQMrz/wYT3RjLo
aFo4K0VpE3ToI2dPIINyYlgWpCTyQCKE5+EVRBjxax13KyuV/UaE9V1Wgk4f9le83PRDZAYT4qB8
idCC95ByOdKGlNAArT7DfXmkVnDtybj0dxbGxsmdl3FeNxef9ghSfRw/SODuhvmtMikpZYff+tE1
MBg1WpNMtnZNP1fVO8cIkD3blJCMN80MC+aULXXizo8mNn4FHL+PrbcGc3noW4HMUFGbqboOxAXT
mywMokPYeDh3QPmuwsQq9xNMi4GOC1w/3EO+MIatcug+itrMZhkHb4ja8VQmLiq61BcCvcWJHwgm
Lnz1wASawli0RyeHrT+Ub2GiVpO2bhDCe8aAHn1oDN9AMdj2Yp4oS9eccyu3+vS1AeA4ieJtDLFe
hTbRirrD20KKAsH/9S/M1oMBBuL0X5RJIGB/J6L+x7f/56XM+d//N7Ax20Kl++td+F9667/Bxl6+
OMsBVf3u/k4b+9cf+ydtzAeKChnM8y3l+MqXfyOpuv+wTGGRZIMb9i8Q2b9wY6b9DwndVAhh08Zm
+Y71f1Gq/j+w2Fv8KTzsHo0wwv1/wY2Z1Ef/G2zMU7ZF4bJtOfxzlrCofP572bKubb9zRxczWljd
SkoCOjrM2MPcUjY70jHW0uLYl7cXDx9cFRlUc9JpWNbiNXfog+Nhz0njvwBXwaPz+v7tx/KF8Fzn
0QPtY5jjPfj3HwvTrUCsrbJ1Y03chc7DiZfAltaj+csF4U2NhHdvSvNeQ3TuY4f2EJ+OVex2iLEG
zlu/CL5rJ/GZMjOkDtJDPZvTrQ6zYisVvqgo7Q5ySvK9n3+biSCLKVvv1FTMhwY8KvsiLm5W0swb
zpMvfR98cMTjX3IYRhgD4UjXtqY1Jpmfts1whqmHXFMGtvWTRwU7DIAIZofTkxM1SXimTXABRLEY
Tdu9lZKDq5uYn7hn1E5mQ76W1D6s2hXLnyIa7vIe0xRzbor2Q0OI2wIToIYtnZ5Ehb7XDgR5cleV
2wneIrSzaeS0ABmTJblcKiOenzxOq+ekNq6qOTxGDjnCuepVTLslBq42Gn9WkF5W0J8zQJUk3XJ8
wjKnLq4nnAkc9C0VEZ3YYei9NGomm1kM1bE1ePEulZcxjaD0LfJgtYW+gRkHAeAwSXuULM7iMNR/
Sv8xcacb1qOjuhSf1aSOVG13xIsQg7UDsqCFexB4GbajQK/zSI+HpENaBEcH1qLYNZ711mezvfXJ
qK4G+RI21EUINPkJcNWhzlcG1WO+xGdvxZ6BcecLeItJRaU+wD9YJPbwk1mpt6CU9lNYuXur2uJs
uL/NOFdb6cvPwIUZjsDPsynyg4ObPqnuWzbWqYn9n6OFYKi79kGS785tikWJQDw8fkpZ0wyrTlLi
OOmc9GaaKcYdFS+wGY+nRh7mkjGsYGawUBjyTP4aGP6klQ0oN1VonGMJqyRr9fesvenV9wa1Bs1T
xOlrCUiv4SP+hHk6rsSjf3rMmAF585g8h3X5QSFP+WWPXbz0Fkh86p7xgW6yQWRbz+vfhJd4lxkG
KJm7OCV09igHIYqwRRcAj5EWFBVHioq3hw00CQWHWdono9I0rlWhXvEiJNvWRAwsamMglmNQ1VDY
HAjtkUIBSx0cfOBYKXsSCLFB6I2VABBVs5W4qLdtk/00uhsvIDxyEiDnx4Oyazq5HvuHEEw+cjvi
ZsmsoD77SRis/rqg8NNTY5Tu7Ziq6ELqO/iwBOTGlIOzNY0jkbanOkh3da3kOQotNjxVthzT5p//
Fwtrs637hFwgC9E+cvOPJKrXhWkfOo6Gi0BRuwlYlQKc8WI8IFGzjN70UAQLMSqcQa5brcfB00ff
RqenmjvejPgXLvHQBNtEhL9JxUNrBt0pR7s+IBU0S7tjQAUnharbzhgOngs9zf+joj5Y46+jOr7w
LlJ0Z6V9JlZuS+Ir9PgJDf2ep5TFeLP9So3eRHn0pPciK7pVFLvjhs4Un23ieqQV65mMot6Y/VSy
v+zuc183d6mBhwo7+eGbUfHKmGTYUpKAVJaH9LZm8W6kfusCERkqXeLucV9Mnx5gKkKZe+BFzZqt
ir3NivZITAIq7uhSQjgR2oA8zYbz4OazWnaCeboyMBTUY/bHj9JhkwfvCjv20cMhiChwLNSvekj9
JZU2/prTyIRaORdbI+5vcTr/yB7SMjGFAl5fRaUuBeNOnUqSXPOPWTInzUJ5pdFghvvGODCUPqhi
HCYr4U7HSXPuHT0TOq3UlOG64AhCGzl/XksdMUlLof+0cQ4yNQwvTF1NXE10mlidoTEtV4dxsLA5
iueqHfQ+HFBmHXhF/nQtBX20AsQvJ0p8L8weT5M49+WjljfnFo16k9C8x5eEXaIVPZL7efVah3cw
XMQJrRuZNP4mQc0YTZcMGp4Y0rVrkq/kMB3xkXqeT9C6bMhLlM456qZ3N+wMynXgUoFNblIOTjYV
rrRnNDgD6pRq6zbQywqew6Z+S4au37jx+Oa05N6GJgv/+dBrAoJslmIZhBa394iOL0yO2Uvsj83a
1drEYVWuiLVhfXPQ/Fvzbsi3ZDb3Y0iGokYkWMIZ+mk3EY4UAW6iVkvfhPjzcJly/vwqVcOZv4+H
bTjgf5wU/cn8LGPLih/NIBEi33uXlvtGFIfpwLgGqN2vbcEOF/TJrWmq3y6i/oddYbYw000QInYr
f+Ao3nFeJ80qF5BMtm7IhA5UcLysLLIVlOccDd91sU5bDcAJ2wSWReiAizdca7hUhw4hYlF5Uq1j
nJqn9PEF2x0iK95gj+0bkldP5KHxvZPrRMwRCLV4p5YHZivs6VgX/nCucAEzwGiphATPdY7ZfJ+6
rg6HjQ4bYkx53J/6oGRgT5bRc15kFPwa0sjeA2l2L9iKP6e+GbejK/VWcw8MikZkh7fidE18ozoi
t+gjKgjes7++PL51g7I+bjgzkQ9qu5nBZ87Sui4rzYhZ28URiao8FrQ8LxPBvSFhfvE204xz8DMv
3lZx+os9RENSMaYcbyiAh9Y8ihApEIdh6F2qoOuOset/twzMyX9O7SYuP+rkLbeyE6R7B5Fs+FJw
044RuKclnUPFEYLEkkDLq+hIkcc+FJ+ahNdIy9UhDLW/NpqHjlXIcd+PzqNN1RpPSfiFb9Xdz2Vv
L3If9PtfTMO8lyT/5+7Um+p3kHavvTfSveS4ISomvwpdfvW/32LCnSmJMgiNPN6fKWXyNNuxvRU6
vvZco6fx8YXXN6/C/rOq4YFMXC+XgHqGtdP3+FDdWh5FROyVvAz9GhOAws4h5Ky8/oQCtHKjSvO0
It8wjm1MszYZr7b08Nop27+NcAXSstjZ5CSeZJe8GcDODoaZrgzCTpjoJXVTCi5P1JiPOh4CpI9O
dlAH7C5UsI+bZs+gPzoPmSQyT6vtiuh8CEr6/GgHOAcU5MxOlx7dx9ApnvBJFGa097W4KPatZ8ps
zXNrdzhlWkMvwt40Fnpy2lvjxFAJah7UORjWjKubWrgXOhTXOfC585DDAWsFAhvdioASxleKGard
0JgocVCMyO33fogVD2yCgWY6D6Sl9QB0AfDClN+H2lxfc0f2uNPxxwj93mRei40XX0UT85tdHX7n
DRhO5JNhUbGOrBxUbmTO+eEMAjXDXec07DhdJyyJdJNsFTVNcKOmOqBvp6NUClpUnJXrmPro5WAe
/b6mqC/FnTR1u571aV238o7FKD/z9qcrk9zWetbq0zfmZG9GOdoVwwcyFwsMP+WVjSh6BOCkcSaG
OeZxS5W5W6941kJ/GHti9HOwwpi76HpjvDRMLIH5stmmuGdcZ6oIDp1tbA3PDJezl4Zg115Zvve9
wgLretTCioZUneVpZDvvO3yIZXmBA3euyamxSiWFk31y6bG9pNPNbOpsjwd+LVDcSiDez2Oqd2XC
GMjuZ//ipOY31QKEpngMP/UZ61A8vTmpuAOYta6Z4e95iPDsnZy3FpDeym+NbBUkUbmNRb+K8lFs
RZXudVPzqB7S8uAoWnb4z5wQYrGoTFyBBSl8umIXGNfBBRknIqcAr4C6KEZ8xMaRq5ephmdp5asi
/Uwt9omDPOjRIeON6OO2R40yCLF0p/V7WeD6iUdO9MpVh2HI45XEFrXj8t/nMpy2WVQ8UjW+BwUI
rt8jGESkaKXLEZdm6UMRMadpVxTxHnoQZ425jw9dxyMu4pIZ2aW99kwXwIGy34XNxbywlManjWeB
fLPF3fTWPHB+2DRMOJT1GuxJ/quLSVrl1sHmJ32GBu3AwjPDTZY31afZWesa+87RrRDB5t5noGEF
X9D+QLyEwTXpOvzIMiqAXJu7sa4DLJm+CZI3bL9FdWlQVpibMJjNx9xdGO2sbtiOoBAY4Foi15cw
VEhbzGZsLWsLFIQzok8BikjOotHBVoHAWwyegyE/xt/U+ptKxLBPJ+WB2h5acjyevuc+zuggPFgc
3hZtmkGODnGk8ot1SLTi7iTWpegsTBqP7zwOn3cLIbg2gvwW13+Q5foLi3wYze0q8Rsm/7iilkhs
BrsYKz5FOLnUmNgHcHvBERtduPdDb08MOLxUSjZnrXZZ36lVBylxRZwtpTa5h5PLjjTt+N1OAYUk
Y7fr4VDfZj3rfGHE7xyDr9ypVD3GxZ9hjulfSIaI5ZLsn4HJpEA+E9xT8xyES97B5q5bzY7BkeYi
VO+9lPXN9tSrEatwbcL6Zzlj1mVChmEbbvrr0cf6IbTlnUQdBCs+V8ja2Cavk2F/GyYicpJBeuKW
5Fp3QFtIcU4Z79h2l691xa6QrNK6EYZ1mAmQgTHFbgKr+eAZNjd4bBuLtOuMQzFkxoGCh+CQHqj3
ehys/eBauEwgnGjylrOOm9fKPlipoPjTuk/RRA4s9xZW5YYr8qzNwkprfRQWRGUSisOLxRjVll9t
qQGved66nGMNihjputcm4SuWnK7C72WDqOznLlk9jIE3FheqGQrrmae0+w6mx8/F8NGxS9wVsT1x
ldbW3rH9EYyFsBiIzUiZJC2HskKDabnag0Id4shkn1rvmzjrdwPQ57WMCaKWSAmBjxW34TMiDIeT
txrdY4U/nP3yuRislYe8tBwTTh4gBfOjx+EEGyhR55vZpPbtgd7bg79gN8owza4sd8t+djM7tnsX
uQyWncxOJTXk98SMeSLI6oA3DjoF9N01JRHu+xScw0D5HyMtx1sJb3JTPfgrZmzKvTbrcalSa14h
hLY70/APFFXVN2QUginDaK7hzy6TzvdWnldfm9qIMbDSu21gl0MTonjEbpqtCQF3gTOWKOHIMSEO
OW6SRcRG0MWK8DYLzjrBbbBrJo7CqhjvJNj1bs4wFoKYBUzVy4MzecCPHOEeWjrB5YP0q7Drq7qE
9+TlL8JI9aHSzu+aMo2jwTQs7vXJYYC0GIUD+MLpTR7atbzZKgtpfFfEQEZ3SyTFXBJOfotBu25b
r/vJk3K+CYPNf0nwodLZzzwzmj3QePSh0f8KFH6shyWZAnJng+FpuoqywNTlmQQFq4828sZDm+bx
Dtc4VeC1oMkXqXo1m/6rJcNyTx6gujoMxq4Bw9FVQtwiEKzoFZkscguxWLkyRxGqK/cyjQGmGB4T
T1kCuo9wiXMTZtsvNAmeAo/LyScPuGBRSXlwCIoAKeBamlO/D52p/xS0NsYPuleA9LEYUpg/U9jU
1P749z6deVoJxthu2USgQTjVpFmBn2EuLziZnohSFy9IdtWxlzA9o4dZoMjeygQ7NUen/HiJQDO9
uCWG8KkaaIusPBxEAFg1uUZfsiEYTWXdcpPXUKr+I/ZjeEdi2BaMt3lYGVUS3hJjOGGZsnapdImC
eYLa0p4TJvK2/eXk0QvdaVjP2NYoWQ6v2Bp+1ngtcECUmyF10iVYSAD+aAubMURqV6UDGyFyoaU7
lbs3x5n6UdP46dHO45I2uw+B4S0KgyBjXu+kYvOc6Mm/QKZB4vG7H3O9tZjmvetyrmF6978YTQJE
48x0q3uf7nZfQt81dLjkaRh+FF36qw5E91K1zbsk3euyOXq3Q+bOEizZPq3jn1VN6iTr7fASFIIe
znTsLyPo+jRz1drraw2nmCs5rr46bY33JsXHOqp6GXPY2qlU3XVS+Y/6qZvdMTfNiUnRdwRXs4KS
a6tBX3rWlnssjJU10yeMfTvcWw1FL2NsF9fkYQ3NvE/yD4wj43amYdLcWbElV6VbZxsm32RhNIgG
q30wTgENbadsZ9c6eKLQGW2bOugsIkHa6kNRO8++TOQhN6jliSmY8ux2eJkt721qKofZTZecXTXi
EARj581UMcHOGRfG1P0ex2m6zXl/VrHaR8KyL/NYLakAKE5xM0lm+fMvkbbTU+esRUxVdGnQiBcT
/HGROH3d/DZlppdF1PR7Jx/jFdMxb9PJvMeTk/zK3aZnG9STDvaGE4m5YWPECYhmC3ypk02KObbt
XdqQrgO3eaLr5Zh3nIgsv6x3tD7T75dr6FEx1A7TsgG9l01z93C/13EsD7HLmfsHI+rdlDnE9zx6
j/KO9ds09x3oNN+u6C0nD05TjsctXXeHwEKA09VO1O5wnR5firnrNilyD8ePtUI0XAVQgveZ275m
rfzWnSAGyB+XmZ8tdCiMXQITH4XlD11aA3z0rtpXQI9wYH9rbs5V7zQHI1jnFpBHv18EFdl0eL3Z
KrMZnsKyqG0WQu29lMpPtgDG3L48BeLN8OnZJa6zxplEtZUf/DQNap/nnIHs2vU1Xqup2IMWiDiU
MTXPEgg5Au2xNMJtJTm0YupalpQD+xPWApz3rY0dBzbLm5tEyWK2JFtBMnzNlMSooGy68XrKqs+W
s4RrlRXN2py6z1Fa0L2L6qsZr44BS8rMvB4igHvE95YAy2pwZprrVDW7sXrYkNObclBuw9Ju0RdX
w+j/MAYVEVgBe1DmLakV8jaNU+n1YO2rsmP/ZywDV3zNuThanvyi33ob16pkL6HOwqaJO2YOySOI
18MxYJ+kVBJ7Y1WvW8c4Bb3/h23LRNvvlkGQXidNvy1tOsKth1WPMFBavznuDwfdEC8vWn4s7W5l
JjG2UW1+4WIA9+3ZxyHAm4yh2Dj5dbnRNXEx+LdoaR5W9hEI/cII0X1IEMBsh0Qc8nnjtZFLNDqq
t4yQv6+Zb3XBJ4wJhgNl+oXPYVhQbk18zLTKXcu1+yTMepOIgOn2p+baWc75PK4InhNhLJxjFg7b
WpfFxaRDi7E3MBCnfBvwaDqjecudrN9Trgl7J6GQGqT7umn8EyOSZR9fXex2i7iB1+YRZU/kSqm0
xvK/SjJrZ4uOUwqS7LrzOA+E4JgWgLsY+0T0R6BrR8G0tgOq3lJCp2VF3Mcwca1lztUC2WLN0Q4g
A0xWyRS1p/eSwOOItYsnm2N6kFf9gEBdMJw43FdLGOPhmpX/TCKNIlWKPwIfE0feMDMnuuMdePK8
IbDkdG9BTZtcTKrgDjofxbtooqcu8Bu8GIm7Sn0yN+38STmMv/bVdrB/MqWAZrSlyuBbF90mGKY/
deLvHCuxmW3k2fGvLzghBXC6conqYeB5R1W2FXMFp35yHE23SB7RuR5HBzXgiMPMjHBtSjrp2/c0
D7+B7/psl03qBI32oER/wNGoT2iez5Blhsk2391p3LCfwJWcV97VpDCGNAo17En7A/Swd3/8IoFB
+6Gt16LKhk3lzf6KWqLfsc6tjWuHoHQaKk05VMhtgUjJnGsC3hG0GLAATBnjWOCL7T3AW8ALOZes
TLN/wETC+tXOnSNhMpITTl/t7Vl/ZpKDQmoODXUU+HTNvHCp9AGm6yTFRvWedVBtgk2s1TgPYtBY
yyyhjDhwWP8RmZECyPYf8mw6D3UYHqvGNg6oeOHxr2/batt2gF+hqBxdn46AHlDMTrlFvoYleG5J
vC5x1Sgw2pRwK3mYSNJlBWmFUdfpuiSN8CJuSs4x5IoqPld8fqyjcfrHUlG5K1JIrKOtz7UaQ1qD
zXE/xMVdDKJ5jqH2Lqu3YjbFN+yeRGJsK+duOMwMeFchyemdGeH214M/n8pg3sGvAoj6G+psdcYm
tYtyRfH6lDurwWQbQzf9BAnM8y7BMO5iMcgzfp2FYaj0QthniBsNRZXzKGXcrFWxGmjPiaeLD/cU
+Bgd5gWdCxGW2BcBOhlDOt73Fj6TR64adzYLJwzwB/kh7MGXuDvhkwblTF0eqo46Y6aHximHfbrK
UvfkY9G52vGMy6OM8lf0S6Adayqi81fL5QbhNrr2yIMRQs2i4nYyEqvd26kNQcsu+ORRr4zJFCts
GZxlIwYSBKZ2HEfLl1YS5xiphT3llKG8tO5wcjFLfwxW+94D1V9Gj+4HnCSPqERCykGnAmwmBgph
AhcLgVtuFBvTlc7FIstK+6TncePFLDT81ifRjfOtifpvL56N83vZYkYhl3axCOUuO83fwLNevvgW
W7ooop8Od9wSeuNLmufvmPrh/+dZuUnxbm1ijyLvqGIn7hX50YIFsACag61b+tcw04/ewLHivUuK
eitY2B9mdGT63HtMBnlUYs6wOcHc1QA4Eq4EJuSyBfUzm8MtjbrnmOZzjtZCoNeIU2vgYJSOY98T
y5s2OtPgsYKYkva8vQ6mwyakku99nC7MCPhx1njJa23WyKcFQzf1mIcnpImSoPmJHVyh9/Rny0RO
JpQBb1SNE9krOq0qMac8SCEt9xqQXkS0YDFXsgYMm1vXRCZf5L3ktaNx7aLJjBAABEYS+Fertbyz
l5L4wi0clsatS9NuPyjQKJIacurcbbWEIEoFHmYkGQ5P/qynjRllBho62HIk5U0G1HTv1Tz4x3no
72nmE3rrm40zjuo1LkEDRtQvuyZcpMax+zOGrHNRmAg2BU8e9bhNEC5GOPVJv9JjJI+VnzB1asQL
gRT2MDk1Ajo6Bo1Ni1OhtUHNZMdzFnPftW0+WYLGjV9ZeJJ7V+6NHNBHnnlbqqaKgwBSca6zlq4I
eCggcpR5zA2QxcbjB0ZxJXltc16OMs87irofli2n7WZy17MIJZ9nkxKj8W+ZyMxFNbX+eYzInVe6
qXZM5IyDL7S/oPbrh9Wa1m8ET/aOcM9UJTz0rhwX5tTJlbat8tNO1XdTRnjeaIVeeVVAkUUVPHPT
TPDQpuHi1rN/SvALjjLtf0DbgPU6Ie2GokLpdJrplhEhkfhSD0GdffSQFYhI6y1GUpxpI3Mku2fc
hEEr/MEwhb2PDYTMiuOTb9B5aaXNU6MQQtbEchMiz4SoZyNLjyO7wjrup5O25ET4RuudDj0gfJFz
yPvaOXD62ZYzZaAVaapVM1sBdQxfDNWRA+1y2qLccMgRE2S0KV4w12PXOSTPUoOoyB0usYlEIFta
MP6+3jRyNtfUUDirEobLB9P3EVNT31+DBmoGSvwrCDSAiH60Nfv4g41/tYU3QShGJMW6LfqzF4r0
aZLnBFV4Nq/EZt4Cah1W3UMdiGYr2aUCf2LLKMouqbatUj0cu2BkFxkFx5Gxd0WjKqLvWFydkmEG
WaMl+C/5WiXlNleC8gvWDV8049FWjAdyBglZP+ijk4Xhe5djGawq+zUJC/sCZA4rQO2F70GDwt65
CFs5ABXdUmRVSc88ljLZhO2cMFmr9qqfR0j87O/rgfjS7NUOxDi1oQCARWoikp1PAISHhE9fZh3M
3RkvgNlkNzlp/SPLfuhiPoAL6J8sdnkp279DGkDpdgqeBjpAznLAvuySLMvXAeUru2gGQyjCPLtV
NqKmMigAaZv80fiyy3j5eD2C8GK31RtiWHWXAl/+xHnwkOPd08ajeQf96KnEmrq0wlZuZRg6mDDV
08Cr2uUiClZ5SqriMRBdBBBXT7TDLGv0qZdAtiEjOe/KQxujOBnoH54RX2cYRoO4klT91VlV90I8
Rfl1/FrPFO8yGkU5GzBXhw88ZlqeyiRb9/VsHKkQg5oGVHOKRHzkHvRC2d/6It1YDqB27Yd6E7Nt
cyxStI1N92dDYWxfSPat+nGELmHTmEDORBauBi14fFY+BRgjLU76CP7x4M8jdaaKwlsrqmNMPdl2
bGj4UwzjFk0ewlTwZvA95g8LEuUuCCDG9x0+ocLuwDUS/F6wmWNk6pQlk7XnvuqmQxK9lHGY0yHH
IyXAVbKTKE8LNxHGmdePxZ2agAUm/uBs/Qj7KDr5oC7LiP1iN7bOprFLDq4ipLuiAdFV50RLqwQS
s63aZcmFQ0DN/QDIZxCxwPGcezXzV5di576SBkgeCmXY4T2RNjUbagxMhzJbHOtLamrbR4JkU6RC
7wc8SoSusws+U/h6VN7jK5AXF90fxCXnOIJGnx38jH2c1GSo6F0ie+ER7mGae3bXttP6K6rbqNJy
y/ii9Tyt/2bM+5c78e8t3tbDMoYVNSyLf7Z4IzQoYTLasTHi0WCOse/vTrfC6toui2W7toLs02aD
kdk08s1lcVKjfcHv9VybFX0gxZ5OH64SeZ8n46vKAI4IlvRTzylCqP7J7JiwsClaDFX0k663nSQv
+XB8wCbgvFzkfzja4ezQ9X/pxP7PXtDHC3CF8GnDNoUUgnbSv78AOoEs0sZGu+bOvFEaewoCtz3E
qeb4N72BeLyPTpP+Fy+eaf5nEffjn1XWw4eHZVg46j+seFMz99YwS3yjTfAmCzwzlIP5S6u0KQlR
lGDDpfgwqDahQhMBMLWQHkrfCl8NbGpUjv5xe+purBt0h+IdJMQLcjvIV3IB/8PcmfXGzaRZ+q8M
+nr4dQQjuF30AJN7apcsyZZuCMkL933nr5+Hrq4pOy3I8NdAo1E3VQU7w8kMxvK+5zxnNBAC9MZl
Rn4euo75xsnBlWbx0G7788Hsbdr/KHc6biXo6QL0H2hvuORLeiUw+/C7xIuSIe6JFqJdmDawqYcI
XGPvovDzOCeuqbB+xqMdrKrIvfQrVE2xPoCAOkPrgBqMvT0stkr1Nw3iwkK+oIg5G0UerkKVf8gs
68rJ60+hcskoIROHUCtDYeIjiUY6ZAVH35oh+KJH6yquSaSrzRc7Lm6i2rpJ/P7WsooHsze/asMm
WsC+b4L50cqM1eRlx7hijMoz7ufJP4fje2h1w3GnieF3qj2o9EM4+jcliTDZGD8Et0M+ILSrP4RZ
fkPu6RU5pc8T/SQvtne0NW+dzlDHHghPmaR6P4uq2pQjdE83sU1ic4j3CXWOfnhE7k9cy/QpApIV
0vFZY9TJ9wo51RYpzVJTIP/DJTxtayBJOM+TrWEgSvrvlQr/KEH+P/uvxZL825yqjv8HhhdLWyIL
Rw38w9K1OQ0wvv+avuTBS/7yo6T4h7/5n7Ji+ZdC16Q8bfN5plAId4evTfsf/+Y4f5nKcgWaXls6
0nVY6P4pK/b+8qTmdRaSCqTQNu96U2A9/I9/k9ZfriLE2NOui9LNsv9IVoy6+WS1tbmbSNt06Vt4
Lukmy6ry+eWOmKOGwf53BNijUTEYGWCZ6pOLvG3fxVVD6wFW3aGNG+umD2116Erg6WkcE1YkpkZA
ggNTcs3x0+OoERvmTsNauwA01d7DTQaKq6eRTY+wAAmGwpvbXSMsTLAxN2QCNfwqQKpf1CSodJjd
yI3qSIkhgMY9onRoKSQkpm+TMNm3AKY12AR/ytRn0frxgEuq7pqVnyTBa1QmDXUKmyISmzIqzLXv
Ka41BrZGfEBTJu7wl410JnqCCTa480V5Ni3Ar9GllMLVcCREkAiY4gF8vJEQVlw1H+KFg4MdO7zC
6zt1vI6l+JhXacSZO8G1aTl+IiiycBUe7KQHfAXixR90fo+VIXsUUQsA1cs5faxcfmJcsZnnZyvc
SHLc+m2D1dydYpNrOH3aL7RP1YUyZrgtDcZQKn1oSD62HJWhMUewc8mEhjYRxG5A6FgnZ59YDXS/
0EtL1oohA3WrExRTgKhb71ByiQN72lSEuWeWf9d5Q3XLBRvQT4yWZbEh5xfZrN3bADXGt9BT1RcC
Qu3L0aFriX1mRowD0nLXLZHGvbBB0841QFiuXY9lQy4RpIxop4GRHdgG8zOyEtKFWllf4+w3rkUS
c4rzEkGKVxwc7I56rNaAn02jqXYEoIjnap7nMwIB/ZsCmcHlBDxwx+9BG6/PyPwbyLA41LKej/gL
vTUggGETVS4YqqEbj6ZXlw8lh/4dsvsCp1+QeGu79DiPe+g3FrX1oyQNKiOEC87gevQl6pC59Ojj
dWV3wHI9QqslaIsqF1lpH4fZi64pypb0+M26wkk3QfMg5ufMDBvvUQqvedFUvBJ6uRLivcxsdLn2
EuqMdxlek1EZq8KB1Gai0zvItu1vghim4ipTeb1G1h8dM0+R8IIIRD/msauvLJJBDxnktnsOCtm5
ZYTMcGeIvok+LXdDoArM8U5ONyfNiBjpOjiWTk5FlJxfgRYY0tqlI/KMc/NAkwUX6q2uEpvrkSoT
AEu19VKOFeTfCSjb3QhguFxLpHJ7ofv2I1qp+KqzpYQdl1tXAjXBR7NKy+Ok0yWFKrWMQzPqctv0
bWiv/dLq7zlJmQ9d5gwHtPvTaxPk9sfUrdrkQJG1fU3FiHZuDlvYKhGxjPXKUtyP88kMX5T20PHw
hCZ75VMuu65zwkeiPqyRU8WZWuReYHmrBEMv8QNkOlvE1pRdkl+HSazu+8wMzvzaMj/wzvSHCewM
p9JOWZdFFWma+OiAo4UUxTLRTU3CjxNgAiANBNVDrtrLQZbxM9R87IWhcIZi4/l9d6n7qlrMrkRq
rFKyxNKVA9oTRSCuoy5HPZ0MoTiXbkJJ0bUsSeKOIeU92k7szdiViKKwYuMRgnl261LHv5t51iyM
LSr9rSGm8ZuKPRqvsdXRjLWwMwCGHjIoScloTStoCFlJ9TvPjtwwkn2UDcTI8/6TFj0OYuEMK9aa
0GvRyLgyu+3nCJ2VO+GaFlREzqpcO99Gvy3Jn+KQh3CxKrf0B1Dd121/TuqxQigox4lqVyXh3SDh
SsiySjE4FlY3bJvJc48pamea8o2DOiDHzECIOG9gHVaY9Zu625NXkl9Uk28jCbEDSF2FPQqSi4zp
0zRkwbfeFvmdMTdiM9jwQCjuIvIzFdx8OUT9dVq2sJIVFr/zPl7a8+boZt8WPO9zUVk5dq8Ys7fq
LIy3jduiAa4tKuGIUDcVdX1Ss0IXvpxdeyE4bAW3ke41IVPzXMId9nCkcRH60FPis1c67WvIPg53
gm3ONbMAdzNk3yh40okKmTaPui/NSzeZqtfC0eoBV4I1oDg1Bd242Ltl91bOIQ2H8mloDQcjWAuv
d0Vujx1t0IyGX1GD9lCHBUkvm4zIofOAKwyCFBTBwzqBD0vAqnYT4It2BqLVGSeS14xOuxgGLf9L
wZvab8uiN+8ahJA2sF2KAms02CU5n24ffBynJDi3k278FDZ5/CAk9AgWeA7U9dgAUTPIw9AEIhIa
Z9K/MAKgP4GT0qtvqcfjK7PS7WyE3YvjJtYrr5XzNYpdMHyVW1zHLS0WKq6dAhgKqZkCHzBUYD7Y
CDnDsEO5g/21muL2OQut8NxNcxQOaRvUhyH38BT0ZU2gapn3SK40vto6JbaUT4qecRjxIuIt2LvC
jF+jNkZfXpJzskIBHN9F3FxKxLMaJavJBZoWdPs6+EXyGKv+IVBjZrA9kRDPEkJjcUmSyj+SVfYw
+mTFUwF2rnXhiqM2J00rLgxrEvdy2J5ZH+ef+tZOH8gST18boI6XACriozfhd3K6urklJaXEoRf7
RM+rfMQiaoFwGCir1/5uYrE7FD4kehSe06VlVc24nQqH6qNZyvkyoSr12Zki/xbqpJ5WQ4dFo5N0
Wxtn0vdlGMmj73XxSxbbTygDFQup5ZI32zTp3eA0/m3WmcmjtfR480iHZ8rMzZXZjM1Z2bf+ys4n
i4Z114/ryZ/9W44L7gU4keSih3nAiaCO2HV79BBlGdYXHAmz29Ay4dSEGBGxZNs2bX14HXA2ecl2
qDfdF2pkelhxd4meDDxhl6mBk5ZAYvLyyK1MN4GOu6tWS/fJ9Ui6XbCo5TGWVBPWFalbRxWATFnN
qOnPCKUhD0YUmr6AgQ3JagNzV3tFezHS4VPb3PDyMzUm02PWDPqz5lJ4DwqxuTNotR+V5c9filRQ
IobZLi+CzOK/0tStH+xCQBOz4aVfeiR0nFWgqAnmm4tPYR5Zz16eJmc8AlK6B1/vXNmW1FUiryWb
StW3TRSEtwRdG+usIxrO5er4Sdui2WeRcLakaRcXoIEMut3Mg51oyDpblC7ZGXWTkdxhKDiJzvNP
EiLtJxOxBFXEmsyKugpRuHnZWcPdbFsGmraMGNL6s+HNiozVKE12ce8C4PBjFkjwb7t8HoKtNdk2
CRsq4tmZ7nUYxSa4vHJay6KoH0RNjkGXyP7Ik5bPdKWNQ+tMLcpvAZ+kKtOX2O1rJErSuQs7iPgr
nQtWmCyzXoMoRmNl4R7oXJu9TcVNdzuVZjTi+q7kZewMcKZIJn32TBmRAmzbvJITpqnIS0tv6Yzm
rzaMsZsa+826xQgU4QOJyDFPqJNTeh7L87nPmCFuTu5z2aAyQzdXfOi5OzzMidvdJuZQXZrwa9ZU
FJ1LZXbzo2HSyrMJu98jhIwv29kNtxkJ5weE/cEujOiuGw2HMmBv7RGxT/tUiaJ/mXtZ08mYx2u/
NPB4k5rI9tJkM3JG+j4cRbw9gg+NR5yGJW6Z8iKfXfO5yZT/UGegAwrBYQHRMPSKKMyQORDfhL1+
tsZ6lUMcuqhyGhBUEjJv7zjkezZF2dxNY+GS7xC7n4U3UdXyG/ZgYOzOs2cvamxDuMljGaZyW5L0
ftWSY/rJTcR0TYUdWHAo3Ceb5DKiD5Nc3kyeZX2z6rr4iBDGwHIUj5vZb8Vn6IQSI0PDUuFlXv0S
TH4E1AkHZAAPdjX5UHRc6Y+cmqr6XiRm8ZI65bjtMVFtYtHqGwiIyIYFJTKqW7PrPRA5n1mrpkcx
atmGuYXkyJUiZc+9w2IZHZ3G/IZCxzsLMqIQiGTV6XFASLgZ2Hcf64hEjVo0HRqxQpfQx7EVpJZf
AoWlM/DYyyy4d+Ipugvx7YTkOrnpsQjzAYxXZjY3idOCRpmsuIQoBfKhjk2a9lVW9XdBUWEDLCwx
n6c++Ztt6Vt3kIv81wB4/trLFMgh2BpbT1buhRkg8YZt0TzYAlpgm4XG2shE/0BDi/Q9Ajxh8M19
fBzoLEL48LNjPs+ss3FffwLRKT6ActW3nTk4O8SJ6rGutYXITHZXbuGIszFvcWH4A23D4Cs3I9JT
klIEOEYGEyUBPBBosFOS31B0joMVIdLWTVNgFKSyD4c66LP+Q0UjuVgLqv+f6M+wV5qxx8uoALh9
JAZIzyhV8MLE+Pt2qnC5QFa+gaGS1B6iFoPgZvKV89Ak7iLlpQ1YZPa0EyXoeYg66Q00CnUhAVwN
ngNEsa9SbPkTN764bSj4mFONVdOfh0vJW7yxRBxeCwd2mROaHaKYIbGfZukbRJEIseqE7V/5SDp3
GSsExqPKcuiSZW53boGSTDfc0tFqOqWTLTOVaehYhYS72aWQhDCWcDDR6H7GOSZDgd6t+yx9WMl0
mUoHwaxThewMJFmWTZK/Opnt72yAtU//vSWm/4nVIyF5OW3Kwv/+3YWPK/+X4tH/rbv85XP4kv6v
m/rly9cm/KmI9P8/4B81JM/5S8ulKr4UpaRHweafNSRP/sW9AdeGJU9KSKb3Fwoa5Xqoum2TajDl
4P8sIZn2XzYTzXKxY/EHbO3+kTNd/FRBwrlrO1LZwhGO9FzPsU+c6YYXlsRuKH10cZ40mz6tyVfw
4DqzgvsB6k0z2Xt+btxJyyKmvFEq3PV95ex+eH5v9A2Wqvq/2gb//Gc4lkPlzOb7nZS/9WwYLhQH
2CZRRmwzFD03rtbvj7F8xukYGhO8tl1hW6Z78lV9D1RjRcv0WPoAQFfel/c//q2v8OPHL7W6H2px
wTAZtd/y8WkWgjdKUG5y77t7f5CfQQL/eE7MJhuxhCsUD+rnQSqHIn6VxBbQL09sjKhryBizd05s
Dava9vvf/CxLt+aXR2Yp7dAOoUF3+rMMdtY3XhlZR4o83uUo7PLBTNFH1XZR3r//zd76dahZLGVW
F9yCedI4ali2UzZx69hzTgQYW1Rr3E9E5aAqTqT5YcoMd/P+kMvD+vnbUaJd7Iv0qixtnc79DkJ4
PNQcmmrOOFFuPLZh6dzglQhviMu6b0rDfgKCHBGT7Oe/mYy/zpYFBLG8xrx4gAcpVv84W/LZkNx7
an20AUNS3xxfw5Ki2/tf8Ode1jJbGIQulgX9wrFtcTJbtBkoP6oqfbS83a4NnhI6oO+P8NbXUJZU
ijEghZ5OEEi9NvC4SB8b8qmux77DUhUEv5n0bw/imry1uF/1Utj/8VnRTs5g+NB6KTUp48a479zy
9u98j38NsfwTfnh5J2hKc1EHLIP1VdA2r6jVot88qrd+DOWaprV0ACxx+mM4YyPdYJng5dR1e9w7
Lu32YE/82SuHjR1TRJD55jW/GfbX98oTiobDMrSLuepkDpC4IUAwk7bQj2N3yMui/eAPQ7LDJj0T
x1kS+VV34fn7j/PXdYMkUZN6Cy8zq+3ptNBZk/ScavQxnRDMKf9sTqdjXIjf/GpvfTcUbB4rxtJt
OW02l16hqfFW1tHObkjw3pmEnr3/Rd6aera1bJEsE1qfPr3EF7ptZ6bebNUkxVFyJPQ3UPnn94d5
a264Etyaw6LuOL98kdJwu9rNgRFZHynh4mr9zSx463v8OMCyr/wwvxPLzjKy0LFZ2FmKkgxdXYRc
5TdP662f3XWW4xPPisbYyRouIDZQn2eUypqCGyoBMzBlOKVaCnF8/4nJXw8uXIg5/lgmSzeXuJNF
wcBjBhyEta21ivLMTB3/yYfgkq0GslQ2fZ/Jy0Gb5ANpV6arfBzrh3DQ+vL9f8Ybz5X+INpmoD6s
T6fLOCe+qrJlrY5NS/uJAGsQElCp/nwQtSCMHIcen3NKD/JUXGls2OqYO71+5lZpHGflN2d/Porl
oSzhiGpb9ukqS3hAHYraNo8xlOfWUo9OOIS/mSBvvLCcZv81xskyGww54ImMMdAOLHr/cjoEo2Gc
j231YofiqCT68fe/1htzkrfK5WRma6bm6asVE8BY+PiijrIDwm0oqOib90d44+X9aYSTd2tK26VN
zAiaEhXvrq0QCrY40bCc7fuequio4LN0MczJ90d+a/YtvWeTTjICktPVqYY2RR8L8nwyWcDGMDBs
Ylknf+MJeko6fBqh9mzCJ2sH8E7AFNI6UhfLyGYcWvCbhnesLeqOf/6FPMf0XOrVpubN/HmoQcXS
KCuLPXLs9QZo/eepaYPf/F5vPDW1IL8E5z5OLN7JylGFs44TsoKPbWuS0O0BF+EA7P9mqr8x7xTP
aoGHmbbQcnkVflxx/aaB4QPE2ZJFuc4lGZvWXGHKTPDEvP/U3hzKtRVfhgOfvVwwfxxKzCnC57Qg
QTSwrgLvGuIJQSK/2WuVfPO5/TCM+fMwXW7HvQrH7hgrurQkL8bubYSuMNq0fp4+pa3vXYRjEVEd
KuKY6oxF3jtOaAMNgYJCtAEG2X6qs556vo20Zo/cb6AimlfmNlTY7Sl+dSF+hDQT89rWJebYCr3e
mV12knZDRFvSn21nXfcgufBswb5ap2Ul551Txg1pdVOdzqt2Cuvb0km6D2M8+PPWDCb54Ple1dIB
LoAIiylprijg4ZKNa+dpoDlIPuxQQmOajaF9TbwKJEoGNMAbghgUYRZDxfTRaq/YR038r57MH+J0
7DDhLvtO6Lr+Uzk23bypMerveV/RSCWtIjIgM9RTbPrhSz3Sdu86om/XVpGS09Q4Vu9tx8abaG+Z
Nb6jTnaY4EZJfvXGX+7c43L7NvXc3cMF9Xfu2DQOClJ3uBpLByfT6IlgPeW5u8X4m98l9IroJixn
OvIB5jXxDNzlhaWOsdNO/JmgPtpd568duDK7yanaJ9L4ontkZeYjTWX/kUA4WllFX7lrpwi7S6Sj
waHOtDq3ljcEVh40K7sst0MQOjcO0ibyXpvEg13hEeyb8gVQ9pPmEaGLSbdZa/sXUzILYk9D4WG2
97q7MjX0ZZl4QGaVkMdwNN0ba3QnWqBV72hgxARbkHJRNcwNvNzfQijo87YK6HZstDb0HXwODQCZ
g9mnIkhQTpfoTVA61371Oam8md819TcNlfOOKO9y6FaknJkfazmmF5ZrLT3c0o6e6sKO3Q1ba0Ai
ANQHIqX1QnpOhTEpJMeA9Fdojgm2wqk11yvKoNkHLDbQoVJZjHIfRX6Ar7YZidS0h7S9UlHWyQ/h
VArY65CvUWzqUhDJ4aeqW7OIGu46dphKtI+VSL+lQVtHx6pB6H3tyngoky1ZUo23i1MndO9pN8Qf
JngfGywkAZo8E8TzaE/XY2k721IShRTOY38kFG1sXomD7uV1gEWyX0HBVWD+SRuWPkybkg7zN+kp
zOZDDrWq0yABDGgFRoktsK6kufM7VKE5POp9E/HaGqS7ArUOoh14P6ASgTVCFTBj29v4eT3d2byM
yWoYPfxcdARhUnOf+cqqqvdgQJq7RI4Ek/TYHoiX7Y79gkliG5kCVBWlQZAteGpNVtW5kZWEMaYR
2RB1xw8eBCjiy867dDXqQozw1UUdUJKafS/53Pp2v3d1nn2MWhBcgl7Cbm49shyIyb0uXH/Ylq7L
zR0rwUvo186mlGP1MgwWfak6vS7U6AO4wc58hmtZHagBexdFFdhbKneoC1JH7Sj5d7uhGl7rJm+e
PRUQyxpmonquAW7QsGz6L0QOTZs5rrNr/kGYkHodEQlGyNC2iOFWFyhuWeuEAkxn+MS1ojpxYppB
a0ItIHVPsfuMfrL+FkAp/4I4xP9W93MzbKC4EO0QI2361Budh4c4zI4FRZfXSPuYVNswuDatDM1L
TSdWlAqSu5X03/xQDEe6EuRTqDG/NbwYJOpQk34GjWhPi7JiGaCXdhbIMT96c2ViG6T9XPRNkR00
CcKXtIODzZRWED9slZCXpf0B75gjr4DRtNumIq3XCy3rMz668Sg6gM2j7asdifXetpU6WnOgRO85
O+OmqEV7ZpKe8KXvYgroyCxInyLH88qfKIqlvXAPMB2tpzKV4qFKhbwtjSgnLh3p6A1FuuisQiFw
NB2yn50l2TIdzHnnVpbxNZ/T4PP7u+fvtrWT44DbNCwJMbtnzbZp1BzjPZsAjvcHQWnA7nhSbAJA
+q9Nevln/HAeMOKkJbKEYcw+Mod13gbeGdIX7OZNAa3RV9SQ12PWDwrxejo+eKH6x17YxgTwkXTF
lGp9/kheDfz1ITaCbZU57Zk1Y9FZOVmS3rZN5ZlYMWyMaSVX7yMHnQgnMxhtqY32C9FqgqQL5G0Y
9SAV9xrzCo8+IPsAW5kFFR6UI8qWWzpV06MbJPOetLziakD5DnrC8tJVltbFuRXN/g2EKwGeMLY/
uKEDOtNBnr+2SfLalklOxpEZk/NpKeM1LXt6zWpKMf2bxDQPxtB8Jl0OuUBm1ls3qbBozbNRVbve
qiTOBPRJ0DvCHgfqGmVmI4muVcn1wj4KLhMzgxRc+6WdfymzbnD6lWxFjfUZX64xPas0wFA+zshH
joD9Fg//KDK5DUWA1V9igihWIZmGziZyWis5hKW2TRyeeYqro6rQ/NQzgP6wzgEIVWPyuZic8iha
1LoKlqmFNEY2rzp1zB32+HSLLcrfOrXVpkgL+pZAGh5JGYfyXBh5d5vlojjXdiVeIT9Ge+ynyeXQ
62nv6cxBgehDfMVUtm9MiXgw78A22lYFiQZSmUkl+4tBH+dANjqeKMo70IVFcq5nNqqxp7s1GPWV
b4zDnh/dxzggByIw5bds2fEcfpJz/KPqsv6+GUKdxK227JDZsldSTjO7PSeC0IVRKcdiNZi1dVd+
32k5HkiaALMpv5Xf9+K0ChprnX7fo8WQBFC7e1oGyKikf5lMnXMcaPKOf36Mdrm3WVpQKKWadHK2
bUAbZlZHlHURN5O1L7C5FrtMhUC32vjj+y/pG+doHiAKF5djHPf5k4sOCJqiKZNhIm2obs5m6uxr
CkN6iy7u+v2R3lhzqOdhk+BiYcLfPSnKOT7r9FTFrKRhdNk3uLEwaP+XhrCW+skP643r9aMTThGI
Oe/SAJdWFcNvvsQbK9qPX8I6+Wm4h/i6aZPxOALDr1NE7jJnxy7+xgxYiteUmE0gxacaZxPr44DA
fiRqzqkvR6+3P06tNV23ThY8vP/M3poADndCy2UKuKY++UbDjPEPg9aEu94LyPbOZlhHkWz3M9DY
D++PtfzEJ/uBy82dBqAjWSa+7xc//D6cemnzzs14NDAZB+sE1NMW6RPXGEQ9iHKmnPjpzIRmpmeb
0KuKqInf3LZ/aSZRNBWo07hpc0/l3/DzFDHZalPtO93RzBGUrC3L6HZFbyRYKMHA22RcRL+ZlG+O
6FqCdGMUepRFfh4xS5tOKDV0RwD+xuWMQKcjTLqZribYyiYXAPH5/af8xotGadCB8s2uZ/9S/fEq
6MZBm9nHrtCHiZ44XpbfbO1vTBruyi6+XuoW8pd3GWvJJK2qto95NVfrxkk+8ovDkXTQy/+NL2NZ
+MRNfjDPPVmfplwnHedsTOAgwbZ0XtglGvfPy4D8NLy81Muorp7WVV2gqo1k8zjq1Csv3WjG/A5H
y/8bj405t3TFvcVldboEokgduShxLagK5z4iLwiTM7cLxfHwz5sRzuKTUEzypSF28ti4Iyc4SnN5
pHUEbESae6oK8Gpto/3NUvVGJdAh7ZEIAIdS2S89zIB0utTICnFkvjTbHNHmWTx5H7p53GM8RxZD
XvxqxjXwt8alN0YBiB3stKLFLm6R6tAhsCQKYxsgXL4axsGcCMJL5UPYZBRy8SOMt2FOGOP7k/Kt
XYCfkP8onC7ydFL6oZR+GpJ3axdNVt4Oc0v921F9sc+J0SP7qUkEGhsyYf74daDOQp3QpmfMBGLd
+Hkx6azZxFfWd8csJyhiqrdWNv2mvP/Lu70M4QjNQq1dVq2T9UpRsQo4vHZHO2fdaDWBQh36qjZ4
fP8hvrEuSoodJIEKvpI4PeVUoutT6SBhDMclVKO5NhDr1UW0R5B0eH+oX1ZEus0eT432DDy8X5sJ
RVVKYkSHYwq9nOlpledePP/pSrUM4klpLr1n9T3e4cfDB5SHJKdBw610FpDlEjnFBxVp70/f7KXt
h1ETZxZLO/2gn2cAbU3y+bA3HMOmK6EdZ4aPJcC2io+Ud4fsN5uXdWJu5c1CvospxqXcTr4V/+Pn
8RCDEsOC6/7omngrQCsOmb1po2K6biAXPuDV1Vs8NhGU0wFiaOwE8lNe9yDZKmPa1sgTv+By8OJ1
htidSkoplwDFlshhw7R9AR9osPELuxRPVoMgmWENx8OttiaqGAH/Cc6thbptuB5BbNWrAvT4Y8N9
/c6LRY0MHE9/EVyU0exeznOX3LQVspCBokO9ErFashRDGLk7yYNS6zARlHScsgdilnuQdaPFExQz
LaDixOWmKI0vVtsDaq8nrmd48Q/W6HhnpOgNKxcN6Yqac7BEJbaPA+ZSSWzeTOFUkkzKHYVEyp47
ZY4ueVPoueRmSLLtwbVrg0JqL8kA2wsCAdOVGczKuQwaMzjIwEvheaCO2DUNaqAUkeK8NlLDuWKv
qMnONX1c4I26iacmWrIc0fAN03ZWdbKLIthTgUMy66rr+uYA+5VErKwub9xa2g+5AVakV261rgIn
2kD489ckQ+JUBoh+4w6lueZe6TwgAsmwP/iMTseU7Ex68gTcpP2zCvjAuivskIp3YN5BbnTvqQ7b
Bxp/PD8NPneSk4mHphoDfByuj/5xsm80hdCb3lHGy2BW9mOYgnYaBqPbRlUw3RZhVX/jUNRdeSAi
ozMzaJIvGrQ1pdi8D7z8Szrp8lOq7aLDccLWw9Wxt64QJvbgJ1PZcEtufTAVH+A4RP3VtNyqB2lC
XhGiz55Lq8MsNHYeqidBfTDcqAiKJbTynOFIEZv3xhjML9wbI2dLK0v5wEH0ZG2nMQrSffO9rACQ
Mr3V34sN5fe6A2QosWpSI7mDm01NgglGfcL7XqtI0oy6hfu9hlEVE5mE3ysbpekQxDfWc8dJyZ+C
KxwZ3pndBZm/TrSLTL+s50+at/0rj7k7AKZp2TYVyA1VVlDsk9gkuTMzLdJsB786jghescZ1Mn+0
ib7gSJloIFZ2d0d+j/epa5S8t1URg8zV8+VMqibRqqLOP7A8FOhg3elcUnlYwzbwl9CCVJyBNerP
uZ+3xI8kVXdhSIJLl5V7D/kmICwX4sehTe0Cpu5QHdGVAk5I0GOt4X6Mt72W/g6ogCHWSdeY8WYA
g7UnV2R8rtUEFM0fu4pI1dzNXowSuHg+ETOyQG96gKgZEcyrjJovkdKZ11XcAAZJTa6NcGHAaHwp
m2q8l3rML2IqbtQAEITj0sildRgHL42IMZjMtRapGeDhctRtFFlptlaQJutNre0QLnMUkT6jx3Z6
FoQXXQ2CCU/SpW9RghdteGfouLrUHUcyw1bxlxgAxIL5btyPMhds6XOJTuXesUV4YWJzoS+g+OQV
vMXa5twrzCe3rrMP5SgW8by2oGz0GtAWaR7EF+Cdhn6XVek3emL5k5j6Md0UfkXaZudhYFo3qhPz
dtRD+DrFBSgTCD7eMyAM63OaOM18PrSllZ9PZAciiM4dqKMQ690nRzUdS0FtOD2czs6hKiSbg0WD
+QGUSnjT2rn7St2+/eD2FqE3BcQ4osvqDAR7hVUNZL3g3U28MBjWWTD70w78pAC0AI9vHaEKz+Au
InUfncZ7GoHEfWs7nWM/i2wBtIe1JOP8CkEHj2b3NIdKvQYG5qydjvkbZ3kzRHc5b5S3S0IHIAvS
OpxwWZBWgCckeblJGXTYyYiKpp4XuZ+tlNiXtZFzNcQn3t+BaQ2vvcSdQhoIzcg2A734vKljD0S+
793VoZlf6bmGczzVZbvNTc4B21r4SKjzNPOibea2Xb2mmB6/1BrAk4IwNmxiWmDxepTsWizYsdrY
TE+c84Zqluw1lHlbEqSXhGqqmLgIJhtnZCZANGhYOmoj5qwmv3mMNOyLfLIJgWeBOVAIy3JSxjr/
npzK/DmpCis7RGGVzvvKLmiGDCP/zyqaCcndmIZST65dzrTSzOZTV6nm2xgIlwya1kkriIRx8CjR
IMoVhNs43/gdhlVoOAAv1lxTKvZMmF64rKAV+Zdz55tq43VGj2WlpmWWe2F9nRCeXK1AVeMyBpga
kuBGEBE1u1qoqyr1l0rpqNJjANPG28+dB5bZNCnbXkOAnrrNrHMKxJRD9Xk/5fWxwxVxJST+ZUTh
EFV1rQePPlLJfh82dYORuDLGm0yZsHKAOT8iLGy/BPTAJuIBR8yhTYd2fg0mrXyh49SvOtxAzhox
Jkm6OVVYYpkG53wO4ukxAO1LvONseIAcvDKGK1qGpD9kfULdvuINIiKkn9XGcNzqGM9de09yewzR
0R8LYPIpPP+9Ktv0vJm6dOsaetynla1WBGFG6kBtnQ/jhhts2xaGwcarl9WojATtMBZJdV44dV7s
oozEkzXInqbfQtfnlDriFz9geYEOT5xOuZ3gPAJ8iEqQYQTszKuyav8fc2e23LiVZutXOS+AE5iH
WwwcJFKiRsq6QaSkFIaNcWPG0/eHrIpoO7uOHX13Lsphu9IiRQIb/7DW+pLPVa7Gbediy4gYq64z
HmubdJOSTIpDPG8xsVNqqkNABplGdvDcEIVMiFqzhuxel/cGw3QAWal8mVuv/Qk/2j2q+JeuliXS
V82ETWToTvEyqYpGmqwJosMmJootWLNbGcR+u1pTV2GDTS0H303US+AyPP4Yub5vknTobjV8DzV3
vmN9mk7SDb7tNdazM8r1ZqX/OM79hG1onBf1jlR/M+Rube8rr8ZPXI9FfmH6mwu/XhvyWdnvPDoe
0UUO/EI401037Ky0sb9GvtmP1bUcljVYgImCMOdnfIQDS6xUvsvC5qTnmIWaVKgWWdBee9Vt5raj
m417djnTSvCHU90DUXCEn+LLZGQ0QkSHM1W8KBWxP2SfO3dNOzUH3jdCxhI1xHs6GPWBrXom9gDs
ZRivmjhJrax/0iCyEsBpQKahAt/jvEhXfzGl9E4kRGafreim/QgR5p5Kpf7o53UgEXNZe3Z/UEYO
m27uNNjJsi2YinegUNWZVHt7r3tFd/BqjEmhV1fev7re/xUK75x9yrqrv/vfcyn+El7x/B+Bef8f
mg9oZjV60P+38+BK+MT/8X+SXFH82XPw7//u34YD9f/iEEQap5MYaSA2pQX8V2iFS/wEE1TSOW3G
nH/OrNC3OAtcAFwz9FGbzuy/DQebS4G2FGGf43Jdmvr/ynCg0yP999wTry1BFShicDAwMWMm91sP
xVQsaQtEo3sQ4X9QVp8dU32ebevg5c07hCR/SIjr1Jc7Mp46f66f6lbd/+kju/zrxf4cUvRr9v3b
e6Bg05EruFv7aP42G8/1OUYe5Dl7qYMEaizv22ExRsbgGLUoOELvEyIk1HCqgRmt445j20G8NdP5
ELlLf8Fo57AYFmYu14DSM1HQJFOz8ResgKqHMt01jqx8iDfTnPulKb4RKaYIgJZDbzD+kT2dUNqT
XQ5upGUVx8KJ/D5ZHiqNzCMtI5NhlfylossiThXb6RzliCOyRJYMBlA7EOm27hYtv+ByJtMdiNBh
OfLV0tmYysfff2C/xEq/f2DsmlwTVS+ERWf7Uv80rPa6Dqf+Urp7Kzaf1/E2JfYgFOpB7QFR1EBu
FhLg0dAQQFYI8juI7YvSifevA9kkyo2Hj1cc+qa4ndTs/R/e3Nbl//7mtu0o6f14ZvSN4vjnNyfc
1o5nIu7xLg9KMMOx4cDZuXr6qU3us8VSMKDGH4Oq7TCQ8haVRHn++/fw12H+r4vaNLedgWNsgjJv
m+/86fPBKD7m6ZrDgKutA0+m60xqMGGP6hWY2AW2EHJblTjPQZT/MPr76/jt1ytvMhmDixkBIPfN
X19Z6lJT55xIXMNBeqOWpk9heCV0svAnMu8CLlD/73/Xv87Efr0iQ7FNcW2r3L76bzePHlNDAUAH
mJiSgNAKQtyrYngcy+zz71/oP3yomxtIo6F1LPhUv72Qpax80ttd6rjFZ2USRaXk3z1X39jkXwJx
VdZoWMr/Yav1m7D4378fvRODK9NSEer/9ROdB7Ounc509krpfGqOcV+QOpcszQu61jdU2ueSQUq5
2siv6Pz//ld2OGZ/v5YZYzFAxm+D08H97evMNJfy3UmcvZkSxqz0XtA1Rhuil3TJi5vim6ljHrJ1
/Z5JJZKpB/rUbC/Vk9q9ZJmG6ki4u0Q3n3JFrGEq5uuotVhIERnsf/35FnYxREnK+1y4cq/ovqls
TM9Z5pFnHjWyiPf5SMlCtAwRDEkgbWIxBugVu3bMyNxeuzTIrOlKM61HjW1+OGVzp5CjvyN6bCIN
QQQO+qOAiVZ9SyzpiVTY6pB44+KXM9GGhdAAJdeuby0mIa6qKn19Lj/qwtiyCYsxXNr1MmuzHi2Q
awhxlZAlmnJXDQlKIWOlj4QVFNRVGyY4RNGrcEunLMuX2CHzRHe0CMH2G2K5YV+YM3qfWiv+4Xv6
Jan87czxcNXwMGU4/D9vu6lCw2EtmQOAWXwrjJbw61ucztZtOROpqY8Xe7D/cBfxTiv+Perzfp7n
g1n3N4uoL4MH8qNuLjoZMjxhtB1kgRCx4Wvm/UQg8d2agdRIaxP0jXhUJ4s+yw3WkT+NgobBz4LH
26kuf3/x/ccrH+sqKyyNjbuBs/Avp5jMF7OyYsB/a1vfaPT140jksi2H+3YV0LXQNm+UCFOD4APU
/e9fffvhf/1EWUZSeHAgsX7/H1d+2qTd5JG4AuayfXZq50IO8wW8xrOsy3e7Us9pk3T/cHhyjhj/
4WWZHrOBpVZymIv/9XduS81QHL3jhqOGjrqyO1fZuOONqJv97F1607WTJodphoVabI3JojjZQTem
iEHPnZrkhC5ttKqlWHyoY2ctnLjeTyqCTIL2W6bACY9mTDK+Qc/XGS7yWFcFgYXp15jHea+YqIKn
pYF5ZFt3iktVnTCm8afKuElE9dx3eigYKPkqDnUfKWzhE9ND41oz52wnJ1DdJiDX6o9SnSF1L1jq
G+UZif/zunb7fMi+UdyCF01ToK9yfLRmpkq5ADdUzoA0KuL7uke79z6zkZapUD9zhfBqZWcp1W4Y
OCHwXwUCP/bspUdWIN1eNXrY88WhruS+8Oq3ldSnoSG91ywrHRzLFKBgOW1VD8NfX5MxE5CJAbY9
taeeTYvvuDw0uioO1Gz+KGxdhKtLUICOIzuZGF5Q5Ty0k33dKhnZzGkgZfFOyCHPcI9VVkN67gR7
MFPLu4IpUxQbP+qOf6FVLTAx5SMR46OcxMFlNTCv28hv/jm6hs10GLSkmlgUUpLM1fEN0R4xUmC7
Brs8lczc/VlfGUmnJS7vOd+B58yIS4F1TBNqRnU3XgncJYEBQVNf1d+tazDJrIrvkmmRlg7RMFdP
RX/oR75PBm+faz48eTaEBY3MkmmZH+2aV5MxL7JADAPQpviGWbwOFpdWQdiRTggvMJnvdayuVTLu
jQzlbuPdGV61Ql+ayX4hTKLLQQxWWbuPswX1dOw+xzPniW6HE3Amgv0l8HJgmAPFbwCo6U0Q5pUk
HCCt4PVNyaVUQlLW2RtEaeL80FrmJxUlKYrZ/gNo0I6DGTxWrI5B3lisVZ7nrkfMRFBMoQEyJr6a
vTA/EMyiTznwjHUFCUjiyZ2YxCdR2WSKwNZVzfoy98QzGeqMVV7yXwAM5DtevpSFQPduuElmO5yV
VQ3cup3Ctcl7H/F30FZ8T27rXVBM1vD26l3vJiiQdGByE6ZJj5yTTe08gRUAj9EyGmfbaF85SLOo
5x/DGZSjdrJG+JpavpB8RkQFUqOfadl7PvHeJZcQ9y+8xNt6IAJ9svM/BM8t7j3wZVqVHtiQkJFv
YfF33UNbe61fMLTx9T552a4YzSU/r0t1Qoacaz1ZJLcNjgrJR9WJeAAGpahwhxdnjKy4DbOGKD6V
xs232v6qapYIJ2c1/UQwqIcb3Y3KTkgtiwpdgTE3FrMvda8JkiX5Uoy8CTyqFoRqnk7yCllQpFbo
hQIJjtRaqJQ8UTnBfRYELrFylOFEhzLIdcXT1JofXcpwro/jxbcQimpDsc8rcnOY2dKOWO5PzCsb
E4BjptAI4uVuQoZf0IrAQSMu5YAkk8C9mXQf6gFueYsbqWkudk+Vj56YV9MpKWIDppJj7pinwmfJ
NFLLM+Kzci0wyeRUB+KxPfAazIqb18xmxAK2ViHOrb2obkvkAxUeiCKsY9MVsN5nPDSXsuAjEmp5
GbvmBFtYbCL7cKrkfdyTwA59FhsRuF34qeOWg6sZsDXtagobQn910oaCtu+nMJ16chOUK5hwErLn
TEa8jZxfWm8gHf96tpYKm62kopMpyubW5oa04xYqovYmB7JqONeJ8eGbKSYKptqbArjubJx4rwMD
1MCCbKctjQDounQkFk03zVT2u1ZqZ0IZE7LK5CvqzXa/ippGYbkaM7dilRBjpqjjHo3kng4KEERS
N/7ATeL37HAjFnTUaM2IF7/+9uQG8MjQS5KlTs6I3bhhvVjS97riTYK7gfYNuNZcqnebea1qdYqv
m2UbMlS+44J5LMsMMeUatp2aHSqXGDRAAs9K0rF6oVybtlOq4y+Jx42aufknnCsvmryOwmY84lz4
JKsPoPPckFkxNESoc5HwYEI9GpuPTace4sbcDySvjIRR4hFh+DeOLijD/IE2iQjJZEHrjUeKJJad
BEhIxtHJ9Pou8I76at4ZZX2xYx62MUUWxQ8qbTJ/NgJMlaFUEvLetmsCZq3AzThNB/THQjCWU1fn
1UO5CleJ7NfiXp00olx0ZrJLq8ljPf6KLhrIjZ+XJwVaS6iRlEEElwUTxLImMsS0a1WDJhmz8guM
4CME+R+Lkf5B5pI8ZAYJHzmieEVnWWIT/FJ5XEB9zz6xw4vHEvjRGBuFhr+8UFKcV2f8RE2qBMms
nfVJuarCRZZtj8fKeFRwdhB9zSOTheAP8hufIDVV4QyGJ0oSeGF8qKwbLnNrwLlmZodpxeMoBdmN
/z+w+TZ3U89TaG4JCuF+j+v+3NdJOJPPSFRRFv16xI4jF1jbrnyB7bqfyH9gZwv1vSCZzm5UuasT
FigQD1Ul58w3zVNVpffCI3K+0Cdif1wqne1EdxTygEaNS6xfoC1uzE8hOSLwzICyU8YTRhWf5E/Q
Rant3caiOJngmNUeHI5jHjR2xgBAXL9qPHlagK3/q4IZeaNN4umkHPHLmLW8GdXmydzWs9YyQYjs
3vKRjyLP+D0s46kgBMxvythlCF5veU7Dfa1otyv28ACkl7Ozm4YlBeC32eRHD3X8U+21R2T232Qy
UjjknLRu01/HmbraNu+3dLxU8POybIwDTyK502r6GyPlVYGjPclaOVkmaF6GZxdeEXYeGS8GcVqV
Vu5HBcnu0uqh5yq2P9rZC5lphAX2TbrXA2Vymzu3Ma4d31mYy6ELiqQ8gD4qH4dEf+4z2wxFZjqh
0zlHp6nVi9FrFQFwdbJv27Q+KpmWsnKQZE+688coW9YMTJN3ZYWBoSBHSSO5gC2luDYjsyulYtZr
kzuqaaDBSlOBvErIdp2L9+YuJ71wp9TgUkdqxl/DNbXgcd9tmAWWUtxmU79njnxPz7Z34YEhGSVi
q1XyS+I0d4V5TRlJ3fSAvOoM/5fJhhN8u0H6Mb0fqex3hdamSM5vhJ09rVqq80GkkFX1/EjLTMi6
7p6RZusBGSOdn839vQ4Nsorr9Mg3DcGQunlHQPvO0MZlP7ZqfzPGDAQX0Q+0SxzmgvLWFpGTFsfM
RQAdO5g5sRvpe8X2Cmqvhkj+qYwcs/jKAGSy1CQeHh743m6Hq8C3gtgSnsR8NzKNYbN+4Y7be7Aa
d1JM+4nISy3WLkRBaSFfwk8FVmSH+GHHYIW0LKHckAJ1EWZ9HRB5keGshBlOnqjziHmfSVVtTKB+
BSp4nHihqWPlNkpJueWMYUfaLkS4/qEneS81lp7SdeNBWtfVWG8by/gZZ9uY8FxLZjer1UHM9brL
QmUzp+UWxBJMNm4Trx9EoBrYzAbeurVRhIdt5BZ7Tyb109FBj+gnukxImu/vLQb20As90FQuwvXb
vuq+O7op8NC0drWIpS9To/fRjKVRu8wPpUzINEtPhgT2wTKBZD1EDlOx2HCCcg4tEegdRNFuMIqD
XF+l29vnGsh6QPYlU//GifTpjFLl0G2ALNUEVSM1nGDgzInuwoPXmgclt15tGmuUANoLILSD6S4f
a25T02lVE7oEFQZIV07DpP6cbIA1Rny0M/POrBNmASWLZMxkvSibXVX0t6kBBLCpHmJEu6FRph8F
6VSh2nm3HunBfmXSTmtSORkxkPBEuZCxKgNN5Qg1SdtExveq1nQeTsKntGY7TJqvwlwJJ+eXWp3h
FR/GGBoWbJO45V9zua/MYjRWsGm2UfoqFsD46SxNPa9qWH25M8CwUk/PREQdKz1/wFrIYmWeCU3V
DnGxRoY1AFHpj5PDIsXAlLjlaF5Wez4tXSx2Sac8LxZJjWkHk88C7e41+ldbsp0lV/k0ckAGoDWB
r7eRp0zWiWnVZl5bb/W2PmKWQapWAACs2Pqm8YMzZs9TduuQmurP3VPT6kOkubmGbOJ9SgxAXpWz
k80AJsFgwKAlz5MLyr7WuMEynCSDq/y02vJTUeQpzQgBmirYH1uV1K8UV1b6Q6u3q8eD7RM3+RMN
QVTZkwUntAtEStLdNNQ5XW+59/qY4GOi0X2XJZFvdJA957U/6iCWQgvOAlIDils9S5jW8kzIB+l3
TVZG2GLGUPfqZyCwT6bmPlitDh6y9+7Y+yIQMgcStGJaoq0sIzgrR9pzJGPjgcChp5yPhpjrgRrr
ZIz9mzWaxOJmNOxlm0t6KXtXSQLc4mT8aUEr9B2FEmftHAjMFYmd5D1QxcQ20M70ZdCs3bS1rN68
PlSd8xPbEBIAHTyXqrJXhCnJPbRXY/eMvmUwGb5l5tTutAWkTI8VEpLwrtemN4jd0+YYQx4BAg7f
Y1yUfqVTgFBnxhqhZsPPX/8HzpYmnFF/7bTSeSxmUpK11AWZbdKGpXHq0Srwd7VyWLP7LhmHCEH5
cczWIKOtB9abfeek8/t53j8oMe7P+QPyzxpxkDCikLfUIuRTK3T4erd8NaR7oxYjortHnuHnJuJK
tFphxTmXxWRa9ibBvJxCe2Vlh+uK6TQCPW0JIOxW48sEigHPonpzxtQXS3pbsHbnmAtZInd+VZVf
mneEzS2CcU5Pat78gd4+MNbxTmXQ4JdOc4s0YID8Q7FsZaw2Sy4rXSQxYoFXOXITKsCpQLlr5fLT
nJeoLhXmgqbz2JrVF8uevTFqz3gfen/p5FvuKB9tCsHbHo4uxA92yzgjMxJhAYIGrkouLS6aJ2+N
71tKd4lYgg4KgEnD+4Kdty9miU6LNE5fDzRaFEpaeUDJckHicG+2kHRsD3vOrO/79mzHK8i1lMa+
cbKLyYaoj+d4P1X0R4LAbaWMQ4ljh7sMPCqa+7TyiJEdGiidyzeyJZLTjTES1mATbFvc0C33kCIV
dlFeD52Z2UCvk92xwAY5zClbPwmzd9LEcU25Co1ZIsAblnOBPyvgKyFHcQvkRQDtBQ4U5N67lo1O
OlW9PDhryMM9DfqJNUErT06KhsfWE56V5oqWFgywx7yJx0TS94wk2oNwq0PdTQ9Jpj7ErssFurRH
ltT30tnGmP19vlEJvfwtb4cXLYVM0R8ad7706aiiP6YYHMx8i6+OHC4fs7Zu+7oSbMjJ6mWuFTim
9mPKJ8sXScE0bCk/Y6SRNTRg+Azz55CyqgZ6OQmTx+7wye6AHEiw5WTnfmJT3ffcxEFnZy47eIix
i20eJoueHOLCeYJuGXYoLhlpbOToNS8CR5YfJGcFNqDpAPPPT9R4GYwLarBNZzivZPupGT0/ePDO
N4vu3Jn5XmB8pIjMiUN01Le+9GBuqW4ghUVHEWM51WGvWda8q39p1RwX/qXdXI3mD5YNuPF0C4Zp
lXzmVWH5CB7uZ4L7Nnm2b9tY+hp7l+UrIcVw5ZMsJXPGsW4waki+QL7rFroAuUFwOyUnkz13d+SE
hs0ovBujsdWQYFHgq+167Lry3jPx9FLk+czyosZxz+jeffJSQU0rVogy5SF1+nfvc4mf+LDWfT+N
oRUPn8OjVqxMkBLOd0lI/ZoJ5IfY5jqBxKMDk+FbExGlONzvvL66xJqZBDiOTok0H1rrrq5e1Eru
ejTb5DUVSDoSl4dtG2KMQL6HFZR3hDqR5+/bUIgHg0iGCLHae7YiG69WRPIjMsFZ/6F3qh1Uojou
TgU4te4OztLVUYqMLS91Oxh663ZAXYvKyHtox/jUEofuI0R8GFGv+A2Sl72xZG8Fo7F9LAH09Kp6
zeu3OK4hpzFZIEXxnjXmedTFQgR8DOca8vHi1iOlZPyz6C0eDF5D49xBoR3U5FgTnWmciUMvKKBI
W02E855Jkiebynt2UTSdpponVr6oBz0Cc9IhtHSVnd3xir1GPctSer+SAnSrJyYKDormcTbADCjz
A2oX8GOiuLMzNfLm4hkNlvng8dKDNSk7JDbNnuloUFAS7U3AiiGgsZCUeRMLGXfZRI4Q+eNzGi25
BmIIpTHHXFox802s/J2sd/Moqi4EDb9nhaXeIgUnyzKFz1LMxUs6XHJCrnfKAKNVrC26L88m251w
eq41FBwsgZsQB8S3I9QzoEZq38b9hHs6v/ZVPvs2x3zkMnn0xxGoUUcc+S6HsBcwhzkDTmyPdZG8
l0ZuRTnNcqno60mfcRFKkwUxdnp/yOE3m4PWhAWJyreVqp4sZ1huqevdY+dsqszqB6ugg1U17ktL
noOmpsOB7LgsEIzl8ZO4nPCrkhxc0LQkVexBKssAU9KRRoK5QsKoNl8WXkCF4z1pifvsESSbqN02
hqycUEiUwjTRhl8gijgMs/GVIQo7dIZ1NtT+TrkTo4K2Rh2/sknqeIrcOFqre6cZ7sayTIMhh01U
d3F7ymh0aQRxWROswJUC/c+usk++RyabxVWNB2bFMLBhTOQhmaZO4CX6FxgbOZkL8j7spPhxGO+X
UW12kTTEDdtrh1BxdQnx325Ruvq5mG41nN5kznaRWFxQq/2Lnkh548xAoexBIkyDAUgJvZfkP/ht
Zzc7h2aBIN/HtStGn0i+mUmQQ53rbLETqb/247OKXeuG6+bbJlEYdy1bB+ZWLAzKgSmMtSsFk7jC
wjSMEfAE0itY8DIfvVR9xOZ6mMo0iWL0n0FJ9H27EEWdSOOxEta7xurrkBg/zJ6+OfXisNLLOEIP
NcLWG9l+ISrdej9Fq/8Y7P4tJ0mgirU+zDpxmhz5prv9S65a6LOzMuRR8jbDufU7aDwB0Rl1OPR1
G5mgPbiymMQ77DshVYPo5QHCvPQpHWjWNR7EPC6PcyUg+DbD4zSboJ0HcZ3tqsdhRYwulpkDpWY7
dwJZ+6jv8fHYk31mAcgiI1Z2q2F+xw6gZkbeJ5vbYceyRASDsH5OS/KMjW7wHfJ5E9IYyFKsQtTk
NZLcDjIcI+n0g2X6bi7Rm1TSAEXRM/tCzSCiocifYP5uK9eNJ5RXf6Ba+4rVTAnWXtEiJ6vObX07
YmUNFirCA/6wNCCBHxivZ/9one5lM2gEuqmSOUeqs0em/iLtZW/NCf5sLsfOfZ+tezSAAXneZZiW
6aE1+5d19dR9VmF61vTQmKcmIJ6TgsO0jnGpL3T8EnotNxxJlRXSVAq0ruf3JtM8aJjt7aS6XIC6
RokKqs51Zh50GX1swfk7YT1DHvPkZdO9WjSXTk2GXVHDFhDuqB5XScs2ZDaUYqO7iXujPJY4wuNV
eTT0WZAIEl+GvKqipKCiYg88xJ0SMr+4pKk77buc6oib43PjLT9WlFDYbF0yOhpl15fDzWyRKqJm
8ooffJO08hvK73qICRkHtSzdD9Hmo5+03NUtTJAQu9WHycQkMMs91/mMHRTRHQHwHOPsWgaqXoyk
17Wc13BRLISkbXmnz5m/uuO8M1TmqyTvvw1UAJhK9XuG8Du4CzzMGe/Dlthq0FlXd0mpzYxG46vM
DRHIjB9n5+sfiuhWP+ltN+RbYyqonfgeL3AtYSPi5bjFKQgMD/vEnjT8QKnnbYTOI3ZOqmKfLGzY
vLeC5GXCVrhDkTIWLzx4P0j/n2+EwRHo6tv+oLatI4ERUUoWA3cOp3fBKJaxkHoum/lFbRsEUgWl
gxDoG3WTfodSUJoECrbJrO4Br+yt/Ll2JvNtJLunV7XM72KdQIqueNdVdNBaMbPeyTvf8JLXptKe
PC+5l6k9hDqpHXk8MolsC/ChSbXXLPN56gCdO/q3540vjaPMfg+LdN2cxlrcZFE72N/weHrSgzwn
1ET1PpnCYgpQRE7JYjQdLAeYOQ8M4ESs3SI6T5ZznYmufoF231tuKDcB4xLHrFIhNhwIkau4QUDf
OD5GDzXS1m4rNEbEHrUMxFJfRpuQ8mVCDT+O8kkv0gqM4HTKyM0gmX26KayFmUM8+hlK1P2nSZG8
o33FAKVavqNOb8zm74Ysu7Hs2PbBJ5+JlzlihGRGgr0C528L46XtPqElMJB2yPEg4twhCTu/rAwE
+IHnjtRz6KViOVckk/D4YWy8tlckstbeZZgkFWL+tWVntxpbr4FxCkkt4C29HNxo92V3qx7OKgwz
QS+iOUKEXWqH3FZN0OmjEXS7fBoM4iPGDyvNHvpFlmE92EqUsfIuYl2cga3c9aRW7/WUFq/Vn4XH
PG+bt98lW/5Sv32slqoEdeJ94YZa/dJ+tqdx16ScY4DqrzB6lmOnVSDm7OLoyYchpQIXlSRdXbE5
X42EB+mwL53R3qUT3+EUk+UASYZSfPyuGsJC8hTIZ+EhxXUr8E8uS+uqD1YAtqTXZ0vYdQJCd89V
K4VKn2y318qwPpdhvuJuHYJ2qF7x9il+P5X3PJhFxBLrIgjn8FPHorYdeHI3tj4HvSzP4/boywnk
xi3w6aaTiCYzctPqQYMzwbyALqKpDBm2y47SjA1Pv/ipOgJTIDnWk+tjVzEwtJG4aAt0cIfBfKCu
GwGPwWIiSMzgPZoShlKZ2gp6XvOZvGVGAY4kvd567UcrBD2koafWWEEqJ0cxWSDcQqsh2T3u3i3T
+qKYApooRliryyttpzuWbkhKl8Ia0U2CCc6wVmr0p/HVLLH1dsK6x1dwUy4wVakwypZTcq05XMa0
6fbter/M85GwCzWQTvbmKi1Mb91fWwSaWlUch7QKEgRUzD1XAkUDzHo85geamNX8AdL3uan5hVN9
fcEtde/GsDvMwvzI2ngOR5V9XVOz2HToNLkoCOVv3qfMihJ3uNoJl3blgolf7f3cqTfLquyHER6u
YztvMRaG3mATUC+Vrxr6iXg/QeRUjdHC+0qnYecM7PWtnIf+uhGNPEmD2cANbTuHfDHFfIHMi/S+
oa6eO6TxbdW+qT3icAOFp7UwVK8U912N0a93y3tZTO88bNE3IOfIcnLkF2JP/bjIv8p4AOFQ7Wb8
NygK7itjfW9H/DzwWG7mmJkM/EKSoro76aGWo40zo1LpbudK5SmPYCMcFv50Q4ILU4AnYSuWrzSI
KwHUSsx+5LNYPV6X2KJqo0Rrc2QLbpbShbGIdHR1OmzCvwTvPrByspNaEzAY8aGehHHTZMsPNQGL
GAOMZUjeKuCX89OIRsAfW4vFbfk98pEctQpIp0CXSzXnnlsRMy2Ct+4TOsnkqsTWoxXpp53rqB4k
z4pqIAPLas8xzwBG50uUjP26a1dn4cJge5mq1QtggS7qYLDiYyh/2nYM9bQaIuyQZjRm7DP7iqfJ
yjw3YAPDJqwfvkzp3jhmu1Ac5Tfzmqy+4O98tZw1P6ZjR24RzINzkjlLmrrlsd1QXYlRe9RAg9op
j3Byk+ZBf2jQ+Ofs8aweCFOfP7DMsfxFle+kMu64qzQQAi3fPmgY4PSGZd71i3XUrWfMPleWQeMu
ScqVF+XiB2GCC2S+6QYx37j6fJuoAz6BM24kWFOsSyOgvqcFxYlPHgbhSuNCSlb1kY6MyAEg+Rhs
r0wIXyZqpvPk4bTg+7YmwS1dh/poPoiun5+G+Y8ljbuQWKaLvTACtyympiIu92wB7UOGVcuI83ew
KuNNqd0rrec8ScYQaZd+Yx7LQtKfglX1sJgZzzBmphunTBFq2PSG/C8e1bBMrMi0zNRXWsjeTMnJ
+CTBzRKcQRTb+vykqsWtZ4/32kSZKscCCojKJ2wdMvu1aPsxGCXTj4U6Pd4WWlLFMaTa1a7Fy4bP
YC72WixklNmQigBsEeaHw7NRc/Bc/WTt8RO5Bk40OtKXNCZjo+Gi8ZPGoQ4VBSugDnp1j9IBuAUk
YGPZd0N9Nsgx8t2h/elMOfXkYCR4ax2AZeRtkrh1Z9fyTh9GloEMefqWx34qy13X4rB0C8iH+pIc
q5650kgLojPI8bu02wG6eVYnqw/tanxtcyc7aYpOmOHMimDea728lSKJJtF+6okrjxisarQT04tQ
J4Q1kqbHcw6OXh+bsj8JkrZp9PrZHxsNiYxVvTpd8pDESDgNR41E7+KFR0/LJ82KvTK+lXa7NNfl
CW3vT0R+BgdD40b9PDGtb14qdiNYRLIfyzQj1ZhQnmjpswvKy9cEO7thRvade+X7OvAosrP4NU4Y
J9fqrW7NT5mTr3uo0wcF4J7vagu6EWkhuAIDAcXnkDU3eWzjmSQLb+HoiuP3VZqMrpsU3XK2FLss
SaJkcO6lpr8WeYbvpeBRI2JjJfpss5x4GVlRmKwQQDCBTjga4rZGNtQaVE2hqLjhgQV0vkMx49dN
QbwjUBhuE4vrUemeBDNuZq/brmB9LHRWDrowTwkePOQ14JpHlwRQtrahpys7s0/vdOxaoeGsRZBX
aDO0AbUbV7xwFfBeivNdCdSV2QaqWkZ1J5WGPhwJgd67NcFaqMhyECl7Hi+PlZG0jGGcwGl575Md
1lrbYaLkoh2tI22MEyF4fyuV5LG066tjFZQSk8bWtxgBEy4289DN8KmseOfT9mZIHOJXlwW6qzPu
KrU7sd1S7xh53qI0oT0RdVTayXD5ljitfRpFVAE1mQVi8R25NJHK9C9noR5KWIrmxHLJGBdUuw6X
O2NIVBNNjVuulOzsbIEiqDRporzxzWOZ7KfWibCtL1k64tYxfvT/Rdh5LEeObFv2X94cZg4NDHoS
gdCCEdTkBMZkktDSIRz4+l6onnRXP7tvknbrZlUmGQTcj9h7bUvtCCK4A2K8m1zdILVW+LaWDUk9
rN1i2BRuQfyQqZIgrzFBD3i5/Q7X3mD1FSlO4WtlS4PpI2Mbi6ktRoTfwpa7eipunYpflLRMNBNe
E5TNBZPrZk7MdacFojz1KFnW3tyKVaVAJmYeVzAR3Uh8ohMj2l8xR/GGzKsrpddOmwxOieW2cuf4
YhcD4008Xm3K5sh9t/1h0/ooUUfBnrWuj1MHRrz47Bs+zSyqvhKBhxm+30aK1GZdM916oUOvap+x
EyNW1YZTypx7dIdTa9fxNhZLbchpjOdeZ3s8MY8LycAOorh8qm1tO4altVYNdi5SvoYV0sKneRq/
pl7DnVihJAnr7lYX7T0xzLc+8nfFzKVidgNt6VBuPF1/mA3ySHNS1jvbuSlGPCvmjSsjXARBBFzj
Z4/XBgkH7COYsZj41hFrH8cYnZmd6Yjf7NFj8UL6E2o5QsNJFa8q8nVqhmL5mB8K5pEnxFt/3bHl
s4uVXA919NgWI2S2QfO3Wv7BIIstpbykpv2V5Wyy9EYvDx2bbj3J7FPulD9RXZ7oUr9Cr75UqR/o
KYWBwZXrOhT5XvLRxf5BNS/jOJ1cUbNntstdTqrhqi8qpG079BEW+7/uDR91tw4ZgeiFdp2F9eVS
aFvpTcSiO4m4+1Wch+tOld+9+Qf0VhJ4rYkgOsbU3A/6Ro0WTZ8gQ1anl/Z9zX3H4vdFTpysWrRE
MA6boRjpeNQBeMaOjtHaaPeppTGuxnpXzSR1ppn7MelusUN+GAWzZs5b2yBGKZftiivjK08pHz2B
jsJ1FHOau2NNzlF/cphbsjmndhx7uZWztbZbI3o2mqRHEuPfEparqyFjaJgaigcCaQep9i6ywq0C
RAt39DUrhj9aB9GAj/EESiHaVKF94xTDWWxarwAT9ANW9KNp0F+nUd8fSWPcOGbzlk9DuK/8+c3K
6w+jG3liI4n9lNeJpL9VLsNonfiQ54WlndN68Rh5kh7NWfZ0rJ0a9LxY1TdRmL9geBlWOJ1fdD/h
32vVtPbHu06U69xZzXOfMCVXfnFttS3oCf1UcvRWjfmCfsdfW2Rurgd81lB0jzAgswOysSeZ6gzL
LV5XRCnnhGnhyuomcdTmN+yCiyB6XRU3EcqcSLUqOTsTOb2+dPXAs5tNwnKnr6HSxT39NdG+11Sa
P00hfhSby1BH01yWTDH1g1Fs4gkxYeZ76Fajotg23YgJXJuRMTiLgiKsdloMEKLV+3tTpY9wRC9N
ny8RbUw/HLk1c/dGt/euhnSLst0/Eph3LMLqldk1i1stWle1U531rnkEV3NUMSOWuXkgNpDKJhxD
blbaPLSJfD4TgfX9DH52fos7Ogt/djZTsrYnumk0R83GrLJrRucNVzAMEGpeQLcwLyBJfKRt9/92
/U9d+O61TxOcw/5j48hzO+JhTcunKqeKz+aIE9vnJ1QCIx388DLYFrMz9qVDp6sdkNx70ycnLQTV
mk0W8WXDc9LwjAzAQbgED+QHuGA92h0FL9m4mduv3QQVblaaXx456AFKLurbmME9+EAPhmmAio8D
QjeZXvgpGZnARqS0H1I504wynJDM71aVNNRGgfpEBkRqo9cvL8jaBur/Giow5objZvvCRZ7SOGR6
TfUTE/hkav3DVCXLGFAcmC7h1PY0+9AbDDWi+IGRTHHKkzTbcliJnUi7vZV12mNc2cmTq6d7ItMF
ORF1sg8deiZW3htTM1w23kB87ZiPjHyi8hiF6jkem5c59/UzkWHsh+pyRMhgzCeyL+aTyl1oqWGI
UcQCH1vBkE2N/liV2nRKx/kX22FyaOti2A+j8Qe25XiicBtP2ODnjW8nXOwjujYiQaNAw7v2rJin
PrBhu/hpZi0iwY02WbeMa3Hb1NF0KhESnQrHfuvyrN2lRTWfY6siSQ69HkjbiomhGd9F/jH3GTJp
T2nsrOaAq9XfEkmK7x3qJupI6zpJnzGVNf91wrtvhZ+d0ZVHJ483dpvdI+HT2bTfHjFmKyFiRCwD
y4IixWhOzPR5jnUGrdkAIi4L4X6O+OrD/jC7ulq3E7tSkXWwKGxzPVngijWukE0V9cm58JhoUzQd
Yt26IVRwNyE/Bkat1XOqMQBlRG6BkAVTWj77ktOZj+GD9F6CAifFTlDVQUQQOTr48i0Wt5BmIyhI
PzkynAo0T5mLK+FL6ay2pkFfmADOlypQBqHHVSsyELlXEnEx0pR40MF+7FAmRmV31cUHiACadWG4
68HBY9ZWnDtDfWwyJm4CyfG6pctnmcDVSJY2wckE0loUuiQK2tyDfCuOh3i6nOJzERKPRMxkQHhd
AzRXrfF8PtnoSda2ZjyOegg+QoXZSScmZYXrIIJA3eFp98MzhzIdtU8hagyMOosawX7GThUeRcuU
iLVjq2hP+9R/8aWun1u77A75oO1Ir3K2hjW+jg2Zj4nBplpEcErxhyJ2cuhmjMJGWDrJBxPunSvz
JmizfGOUMzmCc6+2DviLtbSFyS4MdXqcRXxFIgHq/GEp1GYG9VNZMSfHjQ1FPJSHFkfSurYPzDaL
E0S682CS020vMzfL1M+6WTAFVcxGFoGXH6ab0na1jZzDYuuiZbnVIfvNBnVeqviKxh5SKDSXhlug
z6btlAz+WWbzUxIziDRAs0x853jKix3KmH2WxWyEQvUkxxhsYRmjsT4MBtWFHK0188PxYM3eKoIe
b7K/SyelBfaIPaU06js5tFy8PcnRGnQRAIzcfjNkc5CvR8sfX3CaMedxsmhbjC56C1ksoNZ+owkZ
0muk2xba2QadgLeOOLYYeUl7G7K8XvFJI4zKOCWV3DMGZsKjEORgF01RCQlKsR7A7JxoGyfvgnYy
dWZZPyEbpF2x7CKNpL/7aix4VCp+guWAtYxTiTsyCwaYyQfRxN923BSXOJ23XT+R52jQSiStlW7a
zj/M7HP3M9GLu6QCKd0DDZgNcoGzx5S9wJLpB2YjrZYjOz/ppcMcT0YUANaftBvgclhY24TBPARe
LTd2esfvsXYQBaNL+rRGm+HfPdN87CfZOdYiDj90jKHVPtK/UOBaRUB6LDpwy+QVM66hVe7mYryS
5a5t9fmBVrzatKVrIZzinBUHBq4ohqx6YQSIM5Okcz5adCpyzgLHb4+I1fXDrL5jknampuZMkbg6
Mjd7ygkwRJJtlmsroyCt50fDqhKQ4jpyP0gj0p5u7O83lpWg6RofYGpIqoPyaHv5TbozaxtjSDcG
4ZV4m2EPMYUdOZHgUFhS7cBQnzrlu2dYThH50Ix6SLL8VS2uhtBsFUwEvKDlLydmcvD4aFN0fbYL
vUoJNGLy1VS8Y6Vlvs5DffG9UNx2hst0NRqcV871Xdlr2dqZXII2MUhyjW7GBJ1jTK7mjgHQg6sN
bzkQzk01DMekca7t6L1aMVWg3iy6XAJm12CkcXErZGi0+xvClhdP96c9gwNnl7LtMYAxUvktskJu
cRAS1mgxwRjJiQiUnx9YoKPfrbxsO02LzbTfRx4T8cVKFGekA7v1P6SY8Bee3+9SQY85nSKC62iX
2oi6wqgJ8imlau/LHSyLDQot7VpVxvuMmB/w2LQnALPEI8qeiJ2+hbArfbAXeVFvEISsj80JvTWO
z7gOeKZ1qEHHbMxfcKGoc8G8vcqy5MU2c+bc0YNOUvrRsPy3jN2lMtW8jsqCysrRNOShKzBLOFE7
qMLDZHqYfH48QDQrWyIl9+f3VrIXaeGAInsxLHZX0wM24vAYmuaj0SXANLCfFpn7Lgbjx7cYt5gS
UasRFdrBNOGBhVbDQzQtuQYIqVomxh3rz6Hp7qbuj+e6Uvcug/3RCg/eMZrXm5GCkEcbePznnzw0
VGutn8318E9NVyH+7i3IyxPS411qajyjtfs+4dY7ZpiS7qQqAyqJxwlKM2/Z7COCrtwpPUca7QOZ
0UiZOt87guKJL2DQxnUPZcONkwdnGWka2Li/40WnKYaj7ufdtpa0PVIIhXSNAFacONZxyOz2gjnj
hQzuT+lR7TBQKnM07j+l6F7HvhB/I1IYVCOaR47+ZpmraRuoAiihdQS8cvlFb4Djh/m5b6IrhQip
6BoFn1n7L1bF5LGe+7O7/BIZ0SXJZHmqW3BdvZabR4BOCfYKFl1zXJ8SrzvVpHmsQi9jN6OeRqvD
8kQGAirdcodsUw8GO8nZqGneNmWmsy4LBHKVV4RklTIlbfOcectEcZHYHCrmxSqSV1G6pwqRq+78
rXyrvEh0+XlbMnhjXyV74+DKWF+Pla6x4kniDdFpP7Ob/qm87piVzdVlp3wD3IJSMYqCDodX4OnW
TktYrCYJK5j8GqMgsYlbI8h2UZqCVZ+mOAmquP5sJkQIDlASgQILNA5rBtWzfs/Q3iQMrK8zQRas
ncmobtioND13rec6+YsA07+y7FKjoGQblrZM3alsMuqtOb71jVdTj9bvlWOkJ2ZG4bazjfpR2hD/
dK3rv9K03Ottk1ydyX5TF3KSL+5SPuoveN2eZt/Y+gOzTQeWpZrc144I88Cr+xtCqn2qWU8GzHPm
uZQUc1O/dNK6x0aMoCdWu7Yp93XJdWir9eibJ1Q02iqO0D5UObkprerX81x8kjJx4h4ckXKarzEz
vnUtzHEflbIIaCRYzM+IGoxNaxQIYth31VO3Q8xG88CHyTERhOZVhsi++IpXvkIganIs2NelW0h4
9NbEiB7RR7HMNMQhjfMldJyUW2WYKF8xb2uVd2oILMmyp8rQ+fwpOcueoYIyikfHQ2g10gr7tfme
pAmgothFzDNcTc35VWiWTV6IDI3fviRRI7Sj5U2LQAmDMV4BNDorQBurdCgf5pEYSW8Y6ls9Zdk6
HdLvoeUJWGMwag4styMfMsfIIl3DWx31SzBvUX+YGRoIOZjhKlzq7n5ikSfZbaMs0a5NIp0DK+Y8
7wWeLiRQ0vGpuCs6jMplNtK+SoTx71qZ1RCT6vZosC302vxaGzpCl8nSIMWxSsytO0QKD/EWIslC
t85j7RwRwNmnqWi/YerYATUvmizOyDCKOwY8KMXn+V6lHvsUFztMwSO3yQXhDDbic8Jd043Q2YzL
8caP9cGBIRiyGz+z4ANAa/h7aak7KPhx01IS0Hwq7WRmuocH9yOuzO+x56TuWimu+tCyIZ8oOOgh
Ltxp88MJuZ8KbM167y311UTLdiXUiqeUfd5Z65gjVt4HVZ73lfI/APMBTQvLYhdzZp+xv5BTPDo+
8iX7NPK+BIgSX2IXuXTuDbQz0Zk1C29ROKLLrqN1Z5R+IEaxr63JpUcx16mHb9rvhY++RXT3CVTL
dmYfQx1Uq9M0SZ5L5yvBqMi76OkveJiw4DAhsQUKMxgTq8ky83uEGz+QHhuFeRS7UIAlRUmw6tuK
jAnHCdoCrXxjdIqrE3WOTJCbhS6drEluz67Twi+6vKHhEps38eDFV7Af+iaSLEb9ub9TmDKVsEfq
Sia8NZdPWIf9MSQVmMMCLoIr9ZNXxX7Qx+nNTWrmmiDqOnPunpwCap+bXKueuBUBM+kxc93zUHTT
WuiAOccZwbgxw41TM86+2Rp1xu8UEkk8phdutFNemBUvAu0rZ4/GDhRzufItCIRFKE8iGs1VPWtj
kM2VeYphwzP3aPpHJ7XPOsXPKqGpfXFmR1zsXPw4qPSPxC2lGyvXPmzalGtK7YqzeaSPaKejZbcc
UX0QOsyQjbBlczLvraiJjqyxyXAoi5BFIeNuUYTDxSPc52L5DbZ5AqT2dWilD7JpEFnFu7jCtspO
vz+2brclQyY8qokjB9OGF0ClQlqjZ+G6q0vSkAgjRn2O5Aj+WH4V9Yde9uaZjX1zHDEC+X0+nG2C
ec7dnJ/SyL9rwPnOri7vDRJ3wnl16oMIB1oS72gGuHKoQeMyzD9aT/C2FO1DDdtVs7osyMnDWLsA
GM+dnn0orHDErMRiY5LvjiKbYJ5oiLJAoGxVbjgfO4vKKKzcE0o+wnUqKztkP8x9Y9SozftELvCT
diEFVD9KLM20neg0MIMiUmr93xb/8gM5RhHlL1L6IvtAuv1l5WZ+VtPESMogamLWxxuxKSoYydnY
mU3H7htyoR5lWJgibu9pKuhDkiiIZd5u5cQCnu3hdBSOOJGuhUgV7z+do/JPpomTSDOqgaKDYwgu
k782+rpb6Uaf7q2eA1Ym2bWZeCIyV9tGaAmRduqXatEJh4Xb7ox+wsJmvWoZC528Sfa+MR7jos9P
YSc/ug6WiIJDWLF+uWi+vncmAxuWfBmNiVCwZYzmFtnZVurTboaNaxpoWWtwm2GI245ucMVoVaCl
r29z+4cqlHHuhPArdlChQtX0OzhKXeeg1q/Hd2TUtMNN+tQM5aNeQJKsjZQNI+sTP8MOkMRcDRad
zRTdq46btNFH+8SwYDXgIv8chfXbO7azbZuROoFyargCz2d6OfYn1Cgfpusc2IQRPs+HFxfT1pIs
xg1YwOvRxbgqo9/Yyfe4fbjLAB94ko6aHcdHXTvPUIOuXZoFC3BxNaBAY1xLpkHWUrL0svkLajSC
vVj9ZTCYaYyY7GzKV8Jtz0gLynWWBJaFvtKAlL5x9GrRA1OxpT4XbQLkfu2ZPCF5Sd2ANC2X6EB0
dl+iG66y819i36u3DSJkQuiR1hE2s8pd4AEecaZj3fDsGPGtQaEKGDNdpfg4Ztt6MOz5Y8CiF5nJ
r1Wb97EbV3XrfMY54gt/cp8dzCo++Z4kLOJZT/7McfjVtuwU2WzVq5b8kKiTf3Tr4of9QwoieVX6
/K6sxz+zWd3jufpcsBday+xKFuewHfhs2NavuqY7zH7HhN854Lx996YUqqLhZmheQmjx6IGyfDX0
mQxiNIIry5nutDOePZx5Pw9ChBXb68BuWSnZ+U/ZZfnirudUQp2OTDcokulsNSH0Zl2zVilpovjX
HcYrY/fujSM0PJ4aY0Z7rvpVP7bPHhuaGTUkWTEeGp7kiPlln+HQYmTkso1BFd303YZerCM8S6N9
rWaFIgYqZs19ESZgFBrGEBqS2JjWoGQnFESG461NvA4DFdANiiFkXNydPUZyOKOoEzBmrjTf3lYi
zwPa/UD3n9yKoJnWZhkrM2vBDHhP7lEVh6mxeNx0LGGlfYctcfVs2JpKMJWryfndQHzQoxEnuBM9
6y0A3rCt+Ru8ozFrD56xiDih0Ah6VMA9nxYrfnwj88zK22S74SMQ4XqLaOu6XZE8Qoo5W5qrH9o5
jSm4e2Ple2N871p/PSTQBZrSmdCXdTl9sGEDMqteQKQUN0ZJALaXi5NekC3KlSnWTZMmqoi418i9
m5stwIzfVjDch/vxaKQNFZmrUaSmX86ApsCoxVIVwMIsBkVkM6OWVuxpS+elDfVOkMeR8/OUzHFE
MJczds/lOO+JcblTU772vDQRGlNoBaRmxqWV7+nssrWcVBdETKXoCtOauSqsgxbN6cUaFb4rEViU
qryFYg8RCIZrwXLCC3v1Tvu3huLTf1mReW/iel0UmX+wjY7vSxXHzn1q2MEeZ7MGXpxlfN0uQrmN
G6F4xH+gQXs1DVxi0AxqZols2vdpEXkX0auzmRLQ9NPIbOF54hU0mQXY/oOhIB/Bu4fL0Ro3F6GS
1WGCjiv3pdHwgniut5ks66VXKIi6Ie6PxPTJG8u726hN47rGlxN0ZfeoecmuM8V2gXpu5ouymb5M
6hYf+VltBR4NIP7mxjWwEA8H2+yepJqfLWZxAcKtb6Jp87XevJCKxoacYEtrzJ+UTNGC1fZm5iZH
fKM9c55VbHSiVxO0NTJggd4d9HVQ9HjdumrlCu3Xr2n2mBR89aI4xVj+krK5pc1wcJv5G7bqzkQx
Cmks+xV1cY2w8uxki71caPgg2Zc1vXfqWNBeXCd68Jgp73u9unpNG19L9NtxAp2kD12KUGZGJ/2D
hS61vxrM7QAq9pJl5UYarIFi2/IYnvMFz63TndWwd7PuQYO285J3abqbStaEScZ/nMaLY9SBWcB5
Q6GC+hOygggfUtjLDV3Gro/4qBEcvcNsz2AlGyuMD/5xBnu4B51y9jXRHr28SA6lYvhkNf7FZbcb
0rfRNXniZNt0H25tPE25EAfGiF9N3JIA5RebSFno9FA1q268DFH+rFchvjxbIRaozPps5cV8VFaT
Ltu3v2lU0nqycoNe8KfOHDZhlr1L28bgvVm2dCjqBqcK4oYOXRejOjco2owKYZA0+SnF/bjmdGcs
2vvZI9/qVoRL0YZn8dC04wNz4urZAh5g+0n6kA6PwnPCoysLnknSs1gt5vbJ7+Zq65kRkrG82jhT
XLzqofEtWqLuwqh+sVHomZ4/8ZYiHmkyG/8WySPPFKcbL3mwy6j4FFBWAi+2i0Otiq1Ks3y5m8Ux
b/MZAnZ0q02RHNMo1s/zNB1nqPIcWcreJTZt3oSf9YzId2AR/0BwwYls0HemDMM+6qA713nFp+fT
kwzTzNGKIm7BUVLTw3le4Udh5oDegvHQpKtfMxWHPsyZ8QgOT3RMZ132m6LAHtgbkAY1WM7LEhNy
SA6hoyN2mbfUaDaumlejaMFjxF605wtG79RSOYi8gE2cgnafrHavoJt9zlZC9sSMQ9Sd8d2501l1
5h4I2jcSCfVau+m9aZ1vZpLT3s/zt4i10DoylmQHqd8Vh/XJ9LVfZXVfZeuqi1JS30az/UQ3jyjJ
KPKrisWPa9GddEbFemvwTaT7YnE84/mGAEwTrhcBmPUAe5z3PLkEqFhOvdOb2OIyGZKLX7iv2mDH
12i6qkVio9fOA/0ft1xaKfQEeXrlstnnY5XvulpAm1vqYzA9I3LCAqGZ0ByQDQzsRWae5r5NTn3e
nPpmsG6Cp33jQvneeJ2LUTzJzwNxJ//nl5IegN24Nq7IG8o26Ke+W8T5bwT42QE5jyfstTakTtz2
HRKYzVBU+RNRhimy2VPX9BM8veesyOIbQbYxnH7ej2Y6Ozyje0xc8aYPQ+4Jou2e/Y7lL5CiJGhN
ysY6kyjEw7K7ZBLbbuV0WzW2fw1yDo9tcrW1EFtVI3/ismsx3TCowZdjYqkKcoazfQuMnXXdc2kt
WyNlHts2mzGAzGoL16W7Zl301fDIe+R+mpaJFBuYQ19l+lr3wheZpptc4hiQJjIIppeI2noOR9/c
jVJ7A3+UpOJD+IQiNN38gaztG59lOTLcMTvhbwdbIkWhvizIT8jGuNvKOExXq64c8D33bb4RBq+D
mAMEXvoPIpllJ3Digl+Uv+b0UwymezKTKOSzcdptDocC77453Pw0lQeBKc6KRXvOY++umZK2qo+d
Xca4gdmzvBlox3ZF6j+GGojhKTLelhea0bV67aWDbNKTu9En6c92i2Y3DlTHRPPFIvxwvOg++9gy
c7ZyG1+vYT3oeXKxOPAKfNF9rHlnQofQ9IkcpT2EltgrmGgAuvANpW8IJqzPJSYfyAbFWkW4xZ1U
XtSML0/q6bco2QtKeKe8tic0U97JNxHjjqK+6RWy3LiAA+tgOzKRYzLThpTTlxEGTA2QLNvJs4Ya
kxF4/m0b2ZNPA1C28P46KwtsHQcjZfSLClWy08Lme6i97KDzY4TzKAHe62R8OA5bzM47Srb21Ng9
Ob1mZ68TadoHLzua2l4f73HySE01BXxHqLpC1z4ZmnPu6ZRxGn0Z8a9s5ie9bW8xM9paX775kl9i
6W8RQVrYWaBWfzoSubaHqOMlEAwN+iLSDigu+0OFYtrdUKWFNytF8AbUdNcUDNGSBJODQA7QTYax
K52/UYy6KZ7fKkwsG09IicNTnMhBcnbSxQYQMz+pe/uMsSG8cW8WjckeqUDH3cX5OTFKBjjPErIa
o8T06s723nXpHGIHBP3Y3ZpoQVlNC4ziq2rZSXSLUj5BexzNDdLukJdcN5qbNzKhBkEw4lbk9ivr
TRiTQlTWz1bN7xBBQ+Ko/c5ymZKjtKHgZ79pjL4M8Qd5iMa2r0YKMMU3MaSDz1luEGtoBJNDxdng
TuNMZi8QJcwRH9zSQXQTw6EyMuB7/Fk7EcHDRhi2r/XHaWaj0CiPBk/Yfx7Fphd8KdkMFYS5MNAs
YkpQWngsQyP+UJFlO9kQslyzzwlHwCfthMiZ+I1TnftfgweCR+nRu5zxHY0tD23TuO+FjrsxVGIN
4+W7Skw0n/OJrCcQWG4PEAnFX6pNxFb0mFQJfX1CgrTxm/4vvDFW7x5cCVAUjsxHNtv4MKc2/K0i
99bq+TM7F9RNxWczmmS+uhAhep1y26L5ymN3PwBuWM/slyhZgpwZFiC/5NeQLPldsqd8bMMlhsLO
k3/SmpoL3hb8XR+rndMxK7TuXUg/G5asWCLBxjnhFq9dOpea86jtAMAp4kgar1gxEmBCOjl/ZaGe
7Gqi+aSpntpmBXVIQ2xbvY2k3RNknRFQHMdfFIm94rdZBD9EmuZuRYwcWBmcXjic1sM0IbDIX2dj
areqLXZMEbOtXdBnlFCgVtIYIP01dDIdQcudgYXARRsasqFZAm34VibSFfz4XEWI6iLo/PTfw7ZI
htcB+K1OavGGjXs+xenBZ87lyM8oJfrLgFaAqrm+DfPyn0zQkG2qbnyVVK1k0GOv6QUiAmtr0cxE
IPE77ta1zth46LWfuE/POtBXoMWjUfzyzpwx5wM0KyG6UH/8D5FX/xAvq3yKqvLw93/918K/JVOJ
cQTjZsPCCfavuLQY/1Ndx423G0JTbUJfAnQDtDfo0Tdv+Xry2cwgVkK1twCwpEjOYydvpem8Q7f4
uyiV145CAk1I8dGl/kbGvjPqZ9M1LnOR10eswRd0EMl6rv5U8fjBVfmYZQN07KK6i67bQEOhSETK
wM3i196fQT/B5pT/A8ZYN/9/bjTfqOcYAio2aU7ev0C/M2eml/jK21FpLwwzcId1hA9xshHrIAdA
qPc+tNLZeUaB0WyoBUINDPRaZcMMGHi2W/sS9XLPpoiN5wJC9jnBTOZgNHTlvSpZj5ghm3OYbIwY
jcCZ6z/oKvK6ArzC1Cr1jl2Ew7Zlnq9nbckRVJ3MyjnmHS9N2zzlNZIPtdBIpJPdBzP/AKHzruXj
w6hpy2PE+IRNIF6I8HXmj1yxqD0lCdaQaUSwl8XN3g+1JZd2bHfope3mgWrjaFU7QwBX7E37kYxu
/vLYPGqkvNEXLicMBwYK2BMKRPycWsreo+P/ncw91d4Zpq5AFBP5PLKs873k9Z8Xp7YBMYItIrnS
e8O4AG9oGxGWdLAg34K0CVrNORSuo1Zuin5B5t1T3pkHhJ4ug098K6C0HDN+k053ndPsF3DOb9mk
5ATjIEx5fc1CktPjTgcRsahotB0sMvgUDk+ikeYPuT9tpZN+dvWyhsVD1Sw7z3FQexaa/optOvMP
w3hxdYAA+bPlB7Dj8NIMALsaDZOCGu5jIt7g46GgZBTCuSa+lWzqjVc4VDeGdYwFf6PJd5zq2/9M
v/0HZv2vt863hA+vnzmTyTbxv/4f9m5RSosH0oK964WrYqauqBlywgkRTElQuWP2cyBlFH8r2YY7
TKrYwrjSPXTZOCKbi6f6v7NbGEHrMkVePKChq33SAuFrzn+l3kpMZc4b3msQKA7GDT/ZOy3aDYOI
nSAGCVRgfGWLzJ9Q4ZHVFuSByvktu/kthTltiNM6YaKY96JlQ4FfezFJVa9OGvGXczkoO3x3Vf8c
LlaUGoTwmhUR1wSUTVAtfBtk6ooFrhbWaMTdqlg+2INvA9e2mLcafKdeAXNocnSAKRSm//kTtv+b
1923ddIQPH4FM7ygt/8vRntSEmYCFMLftfI9HpI3vT7mWneaHJZtaczoR9edAZFLfoBtCFrX6gMt
i1j265OgeLQ+RkkT7A4l8scs6IYB9F4cffs2Q51eY8NZpTAc6vqVnR5jNLV3k+E7SnhD8y9bwhDV
o4vZWntodcdadm9lwZPr6+6bZ4z70eGDwRiMRQwsgC1C1C35+Z+7k6Ifw4ibB0xRDny133mN2K1J
P5OS6shL2pK76Oc/f1hL6MS/acygchyPg3EJGvX/9ThGRqw5ulP4O2VUn5OZfuvICgHVvn4quZQU
LI1hg+efhHD9epZijQ0SGNjsJiQRIBD28D+lTP43nGbftwyxHNa68PV/fUF1ysvBzMffuQjBWN4k
X17+lGcQo6wxIH3sWArtYx4AeBIFdSjDY1+3T8RJUGYZiPjQz9Pd83pMpvkN5NRIY6YANX6Z3thk
ileADddnUtRHa4FyWgZU09Cz303oHUKD2g+6/2/2kyYj5Vg+vBVEe1bZiM+O+y7opa/zyMOEmopn
gyyrfdZg6l8MdLlxgYExBj5AxdVAfDvYjO5xjNz2PpO5NxYAPAlbd7aj2a61v/+bvfPakRvbsu2v
NM47C+SmB7ob6DAM7yMjzQuRSkn03vPrezCrGlelOq265+0+XKAQSGXJRDLIvddea84xUwtzFsTZ
55EEuQM6QVmZhN9eTGmTkI6qxqskjffTQqcW3G+tFrx6PWc/UyHhgOgvec4nA33urcv1m5+PL7++
MbRpU/xxnTJlZls6ukMwtfAi1Z/CFtBljhDgWacy3uWC9EWyKcDb9rTHajPa59FVK+JLEAQfEGA3
g5x+CV0q+pgQBo30nHk/4ZUZeqQzPMAzIXEKCCHABgM3OMtx0ICHRrmgdhYyd0tfVLU2TEkGS3Xg
JNIOT61BOU3kxUcS4/6UiuzS0yJYwFVdon+z5kbgnarp4YTZxIXIrd/XkX8pdeb+T/Nk/hQ5cwj+
b4JpVt+y43vyrfo5veb/wWgaYhimcIn/PZpm/04l//61+/Yt/zGa5o8/93s0jan+xtNr6LpQoE5M
zPX/iaYxld9MwsjQepmKbQrmbP/4tzQra/8//qGI3zQqUhIn0MkiCbG456qsmf6X9ZsgMYcoCl2h
CLVM/V+JpvmMC/3x3ibueFr0BG/C0BWiJX7aIWBw92HhekuyAqEwmUG1IzmR1WCEt5c16kZyJQnt
XxXOddfKcFNinMpp9s+LREsd36Q8HnPguv7UfqzoAmwiMk8VUU5THr5vd7Z9UGBH/g07X5ueuj+/
c0MzCclQLE3TLNJw//zO8Tr4wKWQE4ANwPUXX7LuvXIb+dhZ5rOEWn3OHNICKuVby1BPsObjDJjH
g9thVoVxPNaQPRTN35kmNWtiuVu5T6gVhzzblGWzcqFpr4zc52gJjPoGe3NyVTtegWZE8rLmdRot
z1KCH1r9CXFWiiBNP0gSHXslhx4WZOgIDMS5e51B4NgNbF6QSYzauExxm0ReSt7+h5vv/PsP/2PI
z2cu/E/XBGAYnDxZJWcIW8yfr0kvhRCNTeAgcc4cLFYUH+OzdxoVYNB0H1CLStt0QM84kFh0kkKN
Bhk5mjaCLyPNZo0v2zdPc181H8jA6GeyUyOjPOKfQARTZdu261JHb7FtEBiyqEBQun31UlopVVsQ
P7RgghYxyvn1j6X8pYxhVyYQhaQmslcMU58CYX4oY1rTbiCCdf5SVu95ZwUbfwCi0SHP2oz6FO2G
fa2VZXOnjHG+pwAHADs01t+khCt/2Y81U1FUgXVVJvjGkn86JZLXEnW1rGNR0L0PNct4aOyE+LlI
3GFo9p4ePKK+0ze+KNZd6t5bH24rWXeHbNKs/vqafCY9//hRm/hmVVU3ZKo7wySC+8/XxHR1Ywwx
kvHgNQdRpipRvMBCLWvRGcwzerszwTyMG7oLAw5x/Pft17Gv3FPf0C7XQbw6g+UPc7Z+gJJZV6x0
u+xQ22DLsHL54ftlx/DLfAXNKzllXnxzNcunExfjRKrH6hRTImqGysYWqk+gi5nBosUdQixF//qP
auPeIV6ZJCaKs5/qoEHCnohuhB+1RKBu+H59aigris7F3ZVDZqnNL2iKlBWxCl80/4Sn5ZinNCbD
EJlJLtv71LMzx0wnwJYSeduwrKtFYbdEV1oGoiNtYMjd4CGhwRHukO/TsBuscJOHMUqAzPwCOUHe
FhAIcjOhtQrLpofGx3FDzm6//mHFX4oNg2qOp5fgKcXUCBD48+faln3fUj3Zi5zu414BmEQKZD3H
1mdeNSKnWJArJ3KNe+tekJK9CTcMVrKUqHOlHoMNzTOQ0HHyNTHhTeJMEXPdaJMZw+83UWJE+vXb
/Yx//vNtaCqmrjGItBVetZ9uwyQYC6v0Ym/JQQEAmxEr+/oMZVwm850UG+wD1sqgi3zsPdPdqyos
Yghfe0THKakjACPVLtQXnSwtxqSu19gDG0bpzt+8y58XEAgZbBOTmJD9V9F/3uWaom99ckGlBYD7
TxzvF/queETwyJzoo64q1dzKJSkicZ5uGwiUbHZMun/9Lv7JI2taZDcJ2UR8p4ifk9UlTXZNjo4m
osLa2g2qhPE/J+qxV62B6UWtwwUyu71IymYRwXbs0sHdjjlS1kEM8iN3Z7IORAFIZ/MizPA5pjss
2mwrpOq91slK6DuSE8pWN94YuW6Yq3cr2sC0Odx4QRO/etaIBZpl7lPMmO81bhE/9eDv6XhK8d9s
z8q0/f50Y1gGQMzPMkXWjZ+25xo8VRSXBrK/sPuuoPZbxU094QxRVqjJCEo4NJVtW99IJ5Wv6dih
CRw8ZZknTC/R7xKHRz/i15+A+MubMhGAmBr9PqEKocoUdz9uJJ0SZLaJ+oHL26LRW36um6WUHEYF
B0PYcYr3eniImq9pVz+XblAclr60Z9Tj7mRoBhHezpkUVxWyvVYlrKTakJ8NQtTs96y0ObkaiT4X
ddtcR+j5v377yvTs/+maWmSgshNO6wPn1J9vY/gaamVoGiO6lgauZsvSrrFp1NodTAgS4bYiIYO1
LmS0jsLq135d0ddGbSVSaVz++s38pXI0WTsM2ZBx81JuaPa0W/6wKZeaS39aYIFPmT0BBvw6kAqx
Rya81m2329lRk5+SUBhrHUUZLmfNWxtZCvRVq+gkV6r0ULJMWQeyv4hpN8/IsVUOHS45DQzh2oOX
uGSh/P0S/v+TzH3Iv/3HP96/JsD0goq+7Uf944lEKBpF0/9+kPmvqnpP/voH/gjXNH6TqXtsi4/Z
MDgTcUj4I1zT/o0KXBe2YfAwkR7HA/XHCUaYv9mUarbNKmDyyE0LxB8nGKH9ppCoyP9h66CEoN77
z3/nJOl9y/4ocquffv1j0ftT897iNle5DSl7OQrwT8o/lQdwPDwNFmy1qdXvYksLfXYodGlldjRJ
zX5T4cpgwCiwMelGtOlhrvVb6aa8NA/7JbuW5+FooEYwig/g7SufVmT2UF+6x/AorgoTYn1fXcCA
Y7oESl4QKbX74UL/s6J9en//56n+4/3T37G5yKjYf97xPZuky9hK6o3HSiLd1BebwOERYAD60wFJ
CDE0Z6SqtuEkD3qPPlayB7AB2MfM7BcJBzVr2w47mAB9JDlWR0FU9Ga1+NffJp1anY+bxQeM87S2
/vC8i6QiS7gI0o1uucna3wy5cfBG5aRIYbTO2HW2i9R/Ul1N3Wm23S93pu5BWgmeDzpGXPhB0SWz
w4cGc2qOBKbD7G1pS5nzFm1rj1OZUevNYqhCH58vbKJfv337z6GRn1eZSlmdDtMqjX7zp6XfI3Qi
1LGiboSng8FqkWKF+wj7C+oCTmXqMEfnax2kJLUOLpHkCa6G7eevPr8vVGkTAFDdB57xnYiw+H2Q
8CZzroSsJJEbkkj6lcNidSTcfBdoETF/KX2dLq7Nnd4Kc/f5FeIVc6fJ0rrJg46DQq7v3WrU959f
NUmksP+gphyzdudiQUUjZcSOpejzrs1cNuv0ubIFCAWYJ0lwWgRl9YZCdZ4R6H2T2wGJ67zHArk1
0XvFlVWu5UEihioPn6o1ugmx1Tdt8i6XyNbko3bIcxCKo5Gmx9Lc4EshIpF0LQbsdgSSMhResYrL
HuIdQysHZ3I60NHzQrg2aDuYZUThMikRHZMmRahbJ4WgPHv32BiiQVoQmdD56A/I+CFd2UsWtYrM
6KIWNsoABAbjve1daY1tAHuQTebOfFj9+lP/6UDMp85hGO0DsZ0K960+rU8/3rSepHl1mXFiZIyE
OlOeyeCYwgJzp/IdrSQKgUVmt2/DEBXHTtoP7viN8BzRBuvWrANHu4gY1rCeC/Ytub0pqYYIu0Fn
EeYRwoKOpAoG4c3JC9+80UqPSthg4CQhGvBX9Dfbv/jLLczpkzOQzqLKykqx/ecfxih8puZe42/E
waQWMXyYchzlpLGbxwpMBSjfiyIUxcZowMflrORE30CODlU/2/tqfA4ajOvPrYCq2x/LS/sUvg1f
zFfpLq5/c90ZoP5lVaPUpUUFaJOWhPrZbf9huch8Ew8AGte1YvnFObr29C+37C+ew2MRHAysVmO/
oCuGVLcZ2/VQdJgTEgX5QmQ9NXwSCIrkVy8uIUKMktj1uTqFVcjBps5P9SiSI4R/hhTcwUGnx4++
U/1FXW/qlOMcQyTVabyyJ+U83PVU0pt41KEXlV2887nf9rrbH5WEilTOifAJUSSucPySjdH5AGzI
1QBYGHdzK62Lu1L0mzGrFQeTNIhvOFPPyahtKpyvwSgm760S7/NJl/X5FRLQdilEjPauixp2JOFI
Kto6vTXjj7671EYHihZjFDLLeVWnYpLAYDWqMAD05sJXdcp1laz2mDYV6/lwBg8207USsjkT2TnU
sSyXoSTnxSMjBHDdKQj79MBp0NPM4vMAkbEJvQj0HqEued5+YSK1HHETR+kxxoS1bND3zxS9vNP3
djCDlAvTILS0q2e53n6RAX05WmG+msLcVEA28WM1+TK34mZRw3SbS5E6tyL7Azieu8rA8PRkrNDu
A1rrW9aVrtokM92ZdXjGet4upKK7GioxAUI6FxDFusLglk3LQ5QzAkKqu/b1MZ1l2YB9raKoZdWa
RXL7rmDAHzyeJHRWJ4wp2HQ8sUzTywDbpJiEtYx8MdKH0iGMxTNJxxPHUSZpcmwzJ0OF1eENbKzQ
2yW4quzGdxBLo+VIYijiK0lhm4TcsMx09WuNQAb586oLq70UNhmPsTQwRZYSZ+DzPaZ1t+mzmiDJ
2P2IpPbFLsyzi+Le1jCiIBeA+Tkm2p5MIX1m0TcDN2hri6QmNawo63lXVS8jCI1Q8r8BGwQkQC0A
2a89alaP+cxCO6+0DGVFjw5NSRFfjBYsLIDXgii9FZvoaxHQVrXHiqULjwgnjwvH2K8kIDgJrsB6
IFdLx84PODqIK1aIliAEX4WKMI0lAuzV1YakTwFijhv+a5rm2tJ0bW/Z59q9R3BhqOUu1YqNrUlM
Y+ITwZUOQOFlJfnhjIzBE5jRlRwRPzc4rXIm95pwBh/xpNSgSO6Hfd7DPI75G1SZQA8GO0tOvMo8
KIgTJV0C/4uE0Twb0RDlm4iBodRWb7bnHXuyPzzY+rNUl3CU+riMWwyWVrLlStC6jQoGQcZXlzgA
GiflLHlKM/ObaTSvAHpLRrO5ByoWWGoY0ATRXGTvXrkG9gzpYrSg9edECAz4x2x70+LqWWQWQvgq
0RDK1PLEJsMNZiLPQWMEarCw8agPckW7Vr27Pqa7yieeMVQ7RjZWLO0i2koLo49Kx214Ur2M3ytc
UhIAxWGNEeqtmjrB/APtrJQLZYUQZjdWCdFRjKFnUqL1WOcja96Cv8AZWj4ppPmtMqn+sNEHrYNA
BYGV4SeoUAkwaCNGPQmSnawMyGRUKVmFiKcKufRmEzZjI0MPr/I0OUa+pRBIoSIsZ9wERharKMr/
cFgzoUQNkfpb9OFOZsp3vJ/P9FZRzRGwnJJqpkeYz4qBzofWaxc8bPUiQgRHhFP6VSJ+IJ02NdxS
/owbddzSl7xZvnVmJAxbkxXLaeNLp+MkadvoVbhvwG2OigTAqoputY80gc5INyuldyz1AA1Kxs46
Ys8iDb90uIPiKXDSDPyBDylfoU/q57q6F77SHUPVfhJaiU2hT0Z8Pj6n3nSE2glWtMadbeI6nrU9
9KBGrdARFDodnG4EqGrQPzMbgHGg4Qu/+QJQDyqL6s9EHklzs+wPvkU2lpEWh4CVy9gXnV0sR/kZ
SloxFzI++7yw1mOFEUKePmVUKDuMKliWbFIe06IGOWQt7LEnw060BGdASiQWrbzEda8udMivV7sw
KNQnF8GQ8DegUgtnHdODlSsVyg2lRTdvXfgyriuKY6hVKo3cYZUK7Eq45JC7lMVw1hj9JUQsnRIK
E1nU1cGMTB13gHDRWXfhvgtH0GkoiGaAlTOHqQXeWRNwgSeTwoesUttpUEEluPIrwLTStqin2XtU
Wit/LA92Glg7M0yatVs3NXzSRFzIP5SWeWC5rPvUsXaYkS+G9RfhiItqN6rUQxbp+aLF71RB/nlW
aEZn7jBcBDGT89qFsCnsJFm3RUMki0hdCaJXh9K0U4xtKyva3SA8QQ27hSSF4uqbiEIZwPQLLww3
9PHCTQEwLdKz1ygkeRf4yQSAjCg2GX021bR7IwbRLARsrCd9PnzHxLOEAphdYg+MTi4r+aH08coa
OJHnbsK6m+BSOWWSJZZZ5+4BM8Vbs2jkZZeo2rs9gyaBc8KLtrqUEP+RIE+cjMHTkGG4TqFKVmVu
/YBGseTz0gSoxdM4PHzS1Mfaam5NJq60mas3lXnBIgz7eEfmMtlRIyD+Wmj1sWD/mDUR0gqWywxC
PtmWRt6eMLmWQ6if7LzFs56nYivreb9wS9e4liLPFzBP6Zg1KyWVEEmBNfnSRYpTBUy2fBGhynYD
d9iGiGyXtWYWB1vU0S4UyegkdaPdSlluZ9KoS1/9EXAwu2xXyNpaI73ngMuNyCdCQyjuC5xPHMII
Ms6U/hAQz3aIBobPs5YtCZ9g/VokElgQtu5LSd2/gIjFktqmBNOMAW4PU7nRGwfKpAfN0Rh1coTI
gfhI81Ok+d4XM2970DOGsuEJ3jS5F+9NMJMOAyj5VtV8mrLVDKc6RilSdsXJmF6kLLIXQBCyRQ6W
AsPFqIN+qZBGqrW3A+j6Py/AB1b4AU65q4uTl51VMUZrlWp1bviedRkQPc/CapA5wsH47HAmDASc
IYjO1FthN5uSnteaJHjOQja0Souc+IfZhtBfkIhfm7FQFpp4TTy1OQamHG8g7ti4Nkiy1kwdsGbC
lIq3fsDEBXdH15vHONYE0UKghBuSP/V1X56tIvnjZVFlNWQtIxB70VZiz8eO9lTyCCfLwvZYTy+J
7p/dEg2xjjVgV/qJug/LbuZ3Kggis3q3G2utym276IZQ2ojOxpbX0pvL9LKg/w5E1Cg19YynatuR
UMUlSR5+rYplwy53bJhSQzzolF1YJwpyXaV27HSod4FBVljm05Ztp7A2vaxvQYamh9hX/C2aNDdC
DCGurj4sefQvny+5br0XY2bdIq5D3OAV80pW2tLyirOZaJys4BtsTOjWBwBcEeJmtThFmMdGMASP
fFDeo36AlDwprkZNxnTBAQ6F/uCTHsjugVN9QdH/ZA/eNg8gU3HYjpa9JTI6COYXxO7hFsEzUa0k
ktoxYt1SMe9STtqa3WrFIseVymD5RTEg+Ks+IEsbfedy6M3nXC1wZKpSS/MoLdZ9C7G8923SmkUE
rY/xE7ufAiUsS7yt10b92Q7icJ6I1NorsRbPuwJEH4Zf9TgSx50I4d80vqO1qTjDzDzx6evXMtQO
mqSdmlI3T0bWDo4+2PVOgf87c0tml37e7cIQQXfVrpvYPhccUBIPSI2WQirKugoQsVRtGbSetTqg
Ls7WVaTOwgU4IiQ8bts5iclS4rUk0rZlvPe9GNIuPmsyinsWAHR3H1AMIF1JpIYIo9wGXUuS3mAT
bpahYce53lw+N+vCmJgroaesYxzmKzog7a1FpsdFHVkJUjg6kVyo+ypTxe8vSQnmLUyGArJXwj7N
7y43SvXeemSdelVBLArOaX6kZkg7x06kb3E6Eh7HyuZo0VtmC3Tr/hRDzCmGrCtGuTzjJCBJm6ww
L12zEgY5UV2Mjwg1fUj/YpKnfh07wCkdhsTefc1QFYKjazFH1tkK8QFcmlprljg8FoWP33kY0Bw1
suYhBgwq0I0FbMyJayqsC4oNMkw/J3Cx2EYexqY84avPFzIzMYloyxrKNhsOuYmqidE2q1qBSsJP
nrJ6C32R2WDQJYdQBN5zN4aOFXLP+ybyH1nK/Kc665xWrbvL56+UJHsVPqsl02/syEFA5IVaKvvP
ryoWBqbtrux0nquSvt0DeZDIuQsJlVUXDYHtsuq9mgG3hqw1K2o4hRsu9uau8jBuBD48QlaGVVXZ
CMNhjvB5LAonQZQ6Dyn0GmgP8v5JCvF4G5v+mF+Le3IvH+6NGeU52avx1ngZGNG4J+skJQnssJlf
hbT/vPk+lM76xTx4e6KNr2zUOeLG+l0+DdIFngWsGY4+IFQC7asXQLw/mQd5I9UPv8KQ9qgckyz7
nXYutAVbtUo9vbleq8wJph37SWnBh4QEHRwHdHmXtr7aUnXubUm7E4ro3yioMX2rw1XVrBmmvuKW
ZOlk/tXjHai/8qZATXQ0IdYG7F9scLZ77zgJHTrL+yaYz2+VpianCmc2gn1OG4Pv3QseG1Abd1xR
KRci+rwQER6sU70FDRo/FvP+qTmp9ly+V+f8auQn/bv1Idfb8N26jReobprKae1MBTZbsg877klB
XAeMn7wxQHfsqxGBJXtJGRYjHYdVHDIES2azFGtLicttY/nv2kv5UL3D8GJg3NpXzkon+UJe8eB0
s2Pa7guyguE4R4vgVf9eSQfro/9uinuygSvrJThuqGIe4gQax9jL51hZCmbkAg0nKvRiFQJnCnCE
mxsDqlsHppjGQL3Awxz6m1JRllcQUvPKWyyBPaWxBpwBDvCAYNa4opJbvGKsvxak+dgrX3Lnr0kg
3WIQDiV4cXqN9pH/yu8Q/MVJPahX74lkqBmZ28cglFbJYTDy9WZKbQku8WmsSK8jUiN7kwnuAfxi
tKu4KOaB4j7VFGxXN5TxkeUHXV3nZexg3Q/NebZC3bChBXQP2eQb5m0KwZJZ+mx70t6t+burBE8e
5Hl1kcgAFC4GJQRQkRPAOfWNn6rm7e6CQy3e6+ceB/U6f2T410EjErgLoUqO8CeucnldsnzXj5zH
QZxqH2YcpwftpXI89SPrnfBZ0becV4y9ei2frVfvTX1uo5OsPycRdexMeIt0XEd7bxPz8e3E2ZPW
wZN0zZ6yJzDSwmndxZgHDmhzs3e+2TaU5zmwg3PTb2XiFyVA4QEYVQ7xT8UTAZaz0DG6tdxtUhz5
xlv7xV372RG/0Xuwd9dT5ErjfkyLJp8VpbLl7fp3bJDv2kcbba3bdAHcu3ltn8lSgrhMaGuvb+46
ZX0TD+uQVm91SGnpc+ZxN5l3haiBcWfZqubSTBElOoV21Q/GXpzL5+hpfMYifSNGnbQn7TT98N1T
YxyHg2YVsz7bcAqJod58qNgVMZVa6aYkEbRt8es2wSAc3dil0I7o38jvURil84qNJSeOYngmjhuT
7iy4CWi84YW4Etxq+cUrtzJH8/pidtf+DVy4/Siv+Ewpp8NdYIpVc097KPUOIhYfvFi/CMtjQKx8
pLnrPMuWSnfgNHNLZHct1uElZMOzzP1aXvvbvjn5Swso9NlV18MXL6apRCbK2K5Q4TvlU/tU3bR9
dS7uFs9n/rBuVJH6i6+8Vi9IqgyGnl65kVoarom1kGumNkah7YC5HHOUJBtJ3lrF0B0SYQdOlXPN
44reOdrqMt9Vm4SA1sBC7s96nx4jliLy6+4u0bK68xyMZwMhBa0EuDzpd7IzHGrSS6bCxlLvxZCp
5w7FLubCRXlxd3AyZgVvNGP98u4KPNmps2WYXxDMzZVDe8zO/SO55/wVo95u6yU2742Q2iXtlYi5
mVt1MCuJCCdhbamExiwhL+w7h5utNg4BUnxbX3WSfR+rstnBF5CXPvLpFwq7XdTE0ocax9+FMhT3
XFg7L0Zj7pPXux0Hz97nDZYzAWbx3ndGjaRB889Kx8wB6Rce8r73boUSD5s6JiQrNPB+DObopD2S
dRnP6SmntAusSPsW6e5rHLTyi1vcba94h8c0OiIA37t1AcUS7ZbgY3Hw2B48/C1Sh/gtv6bX+qHS
OCSCK1nksxqr2sz4gCUo8S0CUrqX6kVkRkA8rn6SI/nhNjHJeDxSeltkX6pGhmbUaR8AsZ9zRDFO
nlj20sUddMTiGW7CWLvRwQV5bgP+DEdjvPkRQViiKG4mz3dlTIeOzwHY718auU7I+ug/tJEV0WrV
3dKVH+RdlbNVZ2FHCgXfG+U7h+aE1YZu5lqDY1l02kFZKbmarJVVpqjypm2GeztxAgVIGnX2+SXd
pVPZ6QRrZ3y2dYq+BPZlt//8yraSW6Dq2coPNMZfBLC2W7KW8EUqcjl3HXeayWCPP0YE0TKpgShx
x889zW+uzTTLkaapDvHhazz4AgsXE592mv3k0xSIlhrxrNNkCI+vN0+maVHA2Mif5kdjgN3DFXDz
jdbhWsIiGSBY+gneRaEAIEmE4rPjIXhqJ4o3UbBQ+/fKUZlmV13ybmy0aZ4FWZnhljJNuZJp3mUx
+BqmCRgOjGkelk+TMXAB85BRGTkcTM1wQU8ztIFhWj9N1SJQoIOB3UXrBVi+ssgOqMuzQ5rH176R
042p6CjpO310aDujuUG0Au6e6TKk+YV2Gts0QHKVBevnIOm/4W4uMirIrqrf1JwsBwynw/C98tx8
CblqFFiq1BdBI/3YBwTeBKBMY0mPzmjouXLoSsiETOmpdgPW7yo84BBKVpluFHhEZXlbJuhi9EA2
l3ZbuPvRsBaBWxMyyYExb0eXZET6SdosULH8qqCNps3Je7Jexy/RW/dUXeozq0i11OVnnttaSc9F
gGc8NfDQg/CygbpDEY7PWVbkZ9SuB8OK3Z35RKP4EPfD3ZSydOmaGV7Q5pCUcHkjbx339BV9BUJE
Zwl68En7obdluKzCjIZp6KOZhLUegLXyVOUruNcuiam0jn7EkCpPQT2FfU97QedMMfjPhoIDwM7P
uqJ9IWJmmDUKyAwQK68dQ3jMIPJMq7e8CRzyPSRSc5qqaOaD09KbiPM5NMoVtMka3q+3cXlgJERU
gUlAeGasU4/RuWySLhuV6oewMembDZ0Qf+QAlSwl3cL8NSKY5WAx0BGf25Iab8hGrWAjOJIlv2EU
ANoj1UjYlMGJIq/emyZPtVV5FjU2mMshPZVS8WbX0irHh7oet2mTiG1Lywom4boLrSmVUFx1YJZR
oz0NTROtYFyzOSrfNUhAih3ma9RVb0Phzg1Tqpa5jVImMQEJyKgX4Z7SSEf2MAduj3PYuwaGV50a
902qWDmwb9hLKxOo/xKl5nbpX5Rafo4Lop7ttnaX93AsgrMp0aCzfbY5I7Gg9xvQOxPGo4PRv8Co
tjdGfolxYFvNuMzxbSx6eB6lZp9HqycwVq3geUbvVJxSrirrrOvb5dj0wVr97ivYp1y1Cd5r5VBa
9Yccl/a98CwcfH636qWyXXcqHkSG3uHStPKFRiodw7voQyWSBF4JDXjageRWD57TqRp5kTGJkJEE
lCM1lL1QSGPzUiaEJF6Sb2BKHOBoAWmL1koN2lAkxxNEWuwMr6/mxJjRLe9BmLWZDpms8l/53Y40
mrBsdRhVhp2N24BZBhHG1QMh/tfSqNE6U7Nv6VUoW2593ieMSE4z/IO9EN6O0s3fGv5b03i3mGQO
Z5y+G0o5rYaYooi8KY68hCD4dZHu6xxLtpsyKbbbDx7iHuk4D4ydtl/yvjXQEsC9D3BVdXJBQdg1
g+Oe1RGsF+BZaYAjG7cE/+kl4CWcMglhRuFOrcw3Kxg9bGr5a1rY7JSBqTuWRDOZCizvGkEoFH6d
gJV43Xr1ziXV62GPX6SJbyaBC192It4PnBgdokMz1pFgBobsUVkp+VpcG3o/HKQ1gkfGQZwACDUw
dzhkktp5TEaxMmO1mCd0dA84odcSNtJ5G/cKNqr2ZezZV9F6eUutJRmxRFPhhZB2aV+Oc7JzrmkZ
HBDV2AtXL45ezUcflPSA7dzOnfwd6gXR9ory7KWRuhxCUZNTiYMY1MVBxYzXTgwmBEJUxbH8ZExn
zRwa5qLXPG9GgFZ2ilMvP3X5hYg3fR/FjefkVBfzRP1K3BwzAZV2fC4YMpEuhTM+vlc6ZN7AN8p1
3BRcxVI2lvYEzjenF7fsXpvC1dc96jjY3QMSEMuMdwRLEuwe2YfPl8QnPt0fus3IQGlnIszduXbM
BHVsmUZg1t+j7XvxM5rUrj1uzVElb1qoEexLX1mAXG+WiqhXPdM23oU0wuYx9nra2BdYpvE977UF
yUzjanSryhn7yNimsX9XgdM3uPY3TGXzeRiOMrnAJM9Mz3HdPqXE7t2G6iXPLaBKfkIWzRRwIJNP
TjilB/pe4cibRsZSk/xgBRN3SjdTiQYMIcTkHpIeDCRLSbVf2hxcaiS6ew4cZALQzzyoy3P4cCTL
m49Y10ChZ7QgiXTEMzHymZOuQMjOFGRcezcIinqPeQKr+QMNLh8qKGRGTfTDZY3YOYWotwpSb2hD
gWvKayaFuP0jHL9EbSQQRWZUcN9jv7+kmGR9Sew9YBlJ6M3LLBLzZmQJi6Ryh4fGQCFASC4dOHBP
0w+D9pZYLQQvrreNXDzAoEC0uanAgBuRje6rGIVd2yNSlSJl2xkU0LVfbkw5WNeJZC9GkX0QucXg
REv2Xjq81QVB4KoKdL2X3HJl2jg7uyBs5mFuBKumuhRtoO/Rlh6Iw1rBVAXGb3/HFs9Bl4a2XTBO
kzPQXHKJG7qTLbZBNbtiLmVURF4iTEiQxrTzqW4QFfAun91OJzLN7BAYUKlDrPTY7cNmp5qt6aRJ
RwdXeiUNT5zzUDacyAbUSmcDQr7RHTL4S1FkbuPqbAC/8vXaSTOPoZGfvkd5Mzynwh/Wbg+0zSwh
XIZta25z0X+rBt08ull9SV/VMev3iK77vd0hBWhJqhwh+XCrVyuR5l9ZyWAkSU3xJPxi75m5tkps
T9kktnWuk/K/2Tuv5cjNrMs+ERTw5hYmE+mTJuluEDRFeO/x9LNQUo9U+qdb8993hIISq1QkKw3w
nX32Xnt+ZOUY7WcFswzPdvUeocYNjTq8TuDQyNE2dAFAb1hJv1vuxTTEJE1/1qIGilcmezX3X/bp
Rn9YRtYVLRwK30yV1hOqON/2dAZyWVMeoY5tqdbOr/Io3BhLKEUwhE8hMluvhqyRj2w9yrrsdkPB
9riYGRXngstQrDOBNrrhBou5OMTao8cObCDl4BxTf65v41wzrrMaR34Ys58zFlGlM5rw/58ffv5a
ltKXSQs5vyNp0+gDOmWil3LubaL21WrdcgKRMm9lFulboauU526wvMGSXtMisB5LiROsVivytei2
vdA3x67PmmPYp4YXj3SdsxvQDzorhgPbg3G/svF/ftZF+Y8yA2iihaq2nxLqKmz5TcAgQEZUGfZl
L8kcMcrNAFO24Y30aAkz5julBupkWNr55weVLtqYZaUP+eMzBOf5UDUmC14AlNgPOO/zg3LlodFw
ELPuPmczyzPWXozQ+JzExHwTJI7AlPLt6E8ZdplMekPBlEPS0eiekfejkY42liHZmTiLyOUZjb6r
6+Khy4ZrVpfHIa279zC3ZAYmXjUE/KHld4ZyZiH0hhcbuFhYSLe0oMh4yAPUrwlVY24X0pSVjHsn
xcyTxor4VnTdRozH8IdAW5i81MWdkoUno+6oCI8C+ahysd/QVwn0PqeNRQ4N7S6V78hwWR7bMNEH
b6+9gkvgdUaPdUQDGEPrkySF4n1ZK5UvVGiY+ZzB2zR1ozqAdHSIkKc7qlyXfb9++Plff34qD5Lk
D0rF5mXK7zuXVYR5JUoFtFI2T3q/BFeMDMHVGkVWwGWj7IxiaB3TKh25RSMLXxVlHaCTpMdUoFyF
RTlLWm+P0nSAoeBGNDOBMsAHpEbFspsJ9pRBQXt4QyxmIlXN2UpfmKV0zXuOZ6HZRZGVu/PSHDm3
CPu8EChgzfCONJZ002cIJ5AVwYggXK87cdAYHizCGzAZ5lyJuk1lfq7qFVI5WZ5esc9upu8sFDsP
BgJ7V3PcW72C4UIanwszMZ6OeXRv1sjxocboX8DaclPovXYy8hYOitC09ZlbgJzSM5V0VuwtloaF
C824Y51cGLV5juBb71MK2uYk1u/grMc2kKdiL4A1zMzkorTtkwIuiR+4VDdxwaFBS02NTK4A2QE6
J5ILCIvE1bR7YXoOcfpA0QzuxRXoJFqKD42qp7hlCeksbs91FzSbus8vOm+JtpDlHaT6e5aoL9BE
SUKiQfbc5YYBWuksnSxJ/pIq/UNojA9dFScXz2uywyZy7tvcA8aZ8o5WoVnxC9kkfmejaRuRAZBK
jXMsvhSJavG85UgDbaSHslhnpfpJoFGJlM9Aaq2rgedrlwT56MalL0bkDqjECq9tD8ZEm+OH0CqQ
iBgJtnoqUxy8xHQ6JcMfn2pBU20WnhgX1kLoyb2xxu33ZnnhMquc5hF07BSTCYWcfQtLPKEajrFr
2NXaNYeoc2n6964yCqYnqfEbAaB1AXl3Y4py5Bdz/RC2cXXmDk/RCKXAJSf3Z1PVEcV0Eh61EMmP
liJ6NHJQoK1NzYVKDm2fhxDU49lanrRy0/dIy4oYa5chLcJ7hrpHfRlcGEf5Lim7bm9AmIRbuG7A
e21v6HMB12/pXuHFTE4smHwJ5JxzraBV9wnQ2j4bcdOX1jHRe/E49+zDOhnyi/gmCwpbW6MzTj3z
7Kakb5LwuqptFgufl8oaHW5tm+8aOBSXYgk2nLf9LKCIPRsQLPWl+JZjur9I9Wo7bhHtoxlWEuVM
Zuxlg/E4VYbsEZlvo2lfJFF7xL4z26xikk0ugK0fOOcoOVsdM8XaSM2CE8Udxcr0RIvJKZCL4qAJ
fYGUqt/FRuil2L7hHjoKtUzbImr3Cz+WWj7CY/Ila36sF03x2kLZq2ZIq0VMAXbbwm/CmG+PZnIu
m/GJlwBXF73aaGE+budlrjmv0949WLKjtvLM5TGHHF9V74RdBnctfGRlUm+SPH5J4OVamblJM0S3
aW6Zs0SoJ5rR7AJehRtrnA/wD9VTuBoKpqhjc0GFmoT0aWgEEik+EjMSSQFWI0Sa7rWY6GKSi0vB
0f1m6LYlaOoxA5AFpqtIjdGuZZVhqrDuu5Ye4yDodN+gJWsr5RPqsVEqR8AyLzFdvkKXxtdugio2
iSnMxQWcDbYQyiwmR2wVdcMNgQTzczp1+kbFY0Qd3LoiljuO2j1kO5acnxxSuSFyFLlpIzDAQQiV
y2LCCVJb/E+pHoGTDCEfTaa0hRDPF2qWeIvhUqgWYdf3krJfYCSDPlfZmnGEBDWec1E75IxEmCmi
a9IYj5mCWN9RDTD+iCpt2oAcTzd6FX7EL2qrKn4NV+zw8wPXm7qv47uoM+mbUangYye4QYeKHjpq
9dwKRO5WK+T+cY7IX9dT5edqL7JzCooHbe45QYpM9IvcHfHWNP8UEfg1u7h67H/1/P4tiaFMfSGW
OMB38VOePIfjirXnYIJ3btwqIbdnXOWvsgS+alBx+h9lDA04Wb50XjGYdiyGilrQ/yGoZPwa2/39
pyL8B7yB7LDB1/zVNl2XhcrlS2BnMp1F0HDctFkSPbV7vBN3KlvEufgxs7kSKV+pFspAm3vxbjLf
y3zXS556L2OUVy7Ww1DfvdQUSSEc7GYn6VYB5i640xv5vn5vQN6fCkO+5oRHesIj3WMHo3YXtqH9
oWnHMKptUtKbvMfdtqH6AB8ClVOCOW5iGkq7nvmjI4VwH50A89/d0cts4Tu3K9Xlzv4PkRMoAf/D
nb0mmUlsKuIa37T+9pjgNZA7rOZUpl3ku2k8wM1uygv/rOH2eVOx9As49pYsmdgF7WILcKDAIGZ3
quSCK7ifuY4VNic9/IezfWozN2FpeFezPuxZI5o8Pq65LhYZ6jTWu8QL4nMcX0gUVMOpZY7BhJNK
3nIFkZVu+CFeVGgwxPL4F0JZcuuYiL7F6izF9vxeFJkruXXhGurxzZxsDLDG1jJPB5HlzDF+it+X
+qS8lO/t+J6Yu37xLdF1EwGiGtOOuBX8BrKjeYLQYDMLkffNn+BkRxQkB3fCYG1OulpCWKS82MOs
pDykT8pni/3qe/324qV7bO/NpyV2h8t827Ase0IEOVJinezWJ7zlCaeCtXH0p/6uYYfcK+XgE/Pn
FFaJxgmXh0IUJGGNnfrLYBSulvTFqeuS15L9ZXyZ2WWa7DSL7cB+EysVu07e+SGbT4sN6F3LLjRi
J5py7rPYkYrsSpdb8dawO8XP5KSX6K5g7+lzJfczmrmEbXDmJMPj/P/j7v81T7u+pWBPsElQLbJd
lv73txTn6FSoEOJ3kL69ctnp83ww+5v5liVvhW68uFxxX3hY3uen9n48dw/ozreCLRpO/y3zQsRu
DQWKv+Cdpe5ib+4v8V7yd3y7YzrZ6Z3iF2zoHsEQyuOJimUvY39Xq0hq0lmRXSDkW8p6/YQ1qPxE
4d9WOUYsFDC9PlavS+fMb4p5399J7AojfJ93PHZ2ceHrrtvEB53NYp4elueaXWPHFTnlIgELVn43
OhnbPdxiLiabZJBoyOkjt0/TcpckHV4XDCXDLSs3Y7lT1iXnqdPPw01+Fl519QLbubkrH0hVPCe3
+lnitS1d6vSBlh5jtol04vr3OovuzJahIdiJgpNfmlPM2rVj/apyX3yAH0A/WpRSGOr1z/q99Sgc
xLv0Ken247fxGX1lX2Z1CLCJ5w8cOe04/0rWte9ep+Hr3e3mc7/vP0T9jeqqZdxpox9vRhbH1S1U
bhan8HWh7DEA2d201666l6wThffVsYBWbKVLMN3QgrepTsWtuAX30U0IfIlL0GRsx73J8cinsWAC
b5MSKXju08v6lzde62f5nr+uxEJvHz8Dcy7zL3E75K9NRihAdTCT8prQXgodHdP0q51pVsA1nRFh
x84e6XOSXkbFH+32uZXfYQwccpb0PVflt/UBmDPc6XfCQ5Bj9wzk0o2NHgslqwMOgNjbemVIdlmt
vmY1mNYohEIQsnlSixgHfDXCa9VpTdJAKzqdqF4J8/SY9JYCagFCHhLNtxUa7V4o28TPc0pvB0wB
0YzaHEAd9qeof//PERnlfwZkSMaIBrlKsknAV/4WTULzi4ys7HkgQhmTbM2ScZCfWGlcyErhGHoL
39umxP+v8iqcv6NaNWwsPvGSuwaKlvbSPHaPyYCPF5MzT6Z0Sv1m7CAs0+LjXJDvWawHnPkGOSYV
MsITGqaG+QCWUCbX0wY1jdKptE7u8waTxBKM7WNTzmhJZg6TPvs9hP/f6O0/RG8lUYJZsT79/z5+
e/oRRu9EBnkNUcwQd/OKpfzzD/4Rw5V/MzQAQnB6JLLr6i8xXDKAuq7DyDD++J1/xXDJ7up8d8sy
TJ22Dgtoyb9iuNpvIklIElqargFdIzL5t9jtf4rhcu3/5UwB2oAQrqlgytZNWJqG+rcXNKXHnakx
6fuTbD021Dh5rTqQmSrK7pHSGU40Ke93/PLfFS0WB83swutcSX6js4cImu4iDyIWppLAFwztxpV6
AZyihXFaNjuCO+tw1qexeVoG5a1RRHmLeVroVfGIM9s65jgK+iVDu1qwmwZDmpzjIalIuyAmTPH4
KjTr2ykLjb2QoAub69yYrhNkvc6SBkMlBIrHcZ0y1Z/z5jp56uUmWSdRgMfZplyn036dU8d1Yg0Y
XZt1hjXXaZbYPvzadcKlKwx2GjNvtE6/JWOwtc7DRtvOG7516tBu5XPQR1YXzHeGhOmirmM1LTn6
NSx+KtHRU5Y37SEmlrLtSkrTxOWy0Je1TujlOquL69Sur/O7sQ724jrT5+t0//PTep34o3X2F1YV
oEMOYA8WXqVVIUhKH3f/6JqrdiCsKoKKnBCbHoh69bNcdYZ5VRx0pAdp1SDEVY0wV10iR6BguSN+
40g890gXMMu4W0LPBkV9TtjEMKDg7ebq9iEifGjB8jU3p0XFn5qT+y+s9FmILMkh8/SSFBkFuMw0
BmJKPKeX2aAbfiYDUVdNuGsT2lDSSfalVYupC/N+XKbMWdJnq7sPkGwSpBtj1XBmxBzAmhBAjbiz
sylSN8tC7ZmK+BOtKhCr8WhVhbRVH1pWpYj/6Rav2lG5qkjaqieFLVx9TDhFCmocJ7YFJ5HyoICU
DjIjYRSzijQ7wZviQrXELslLaRO09y9NMhlPKUhoTSV8USBz9QYjtBZRjiIggRlIYSOSGPWTGWvf
8Zl6UsB3ukioUL6ZDb9hfoK8HjGYo68Zq9IGXe+Ga6rYBWwW3Jo4FSSb7tgla/5fLbALEZcKgQ8P
wuJ2UsCN1Goymp85hceiYBPIhv1DNNuG7sQYNlKhhi4oog8S1T63DS+3VTikvrCzx3dZphwF+5kj
GHXr0D+o7LSZIhZjVSERnfigtOYpTcpNt2rfk9PFeX5P1wyNYp3ky7FMHuj/fvjz01aiW51eR06t
iKLFT300rNdkxiqayqt8KqOjdqug2gYzuLvvJRLUVyLhoq9OEM/F+g6eBktb3PDoXnCrxikRNnEr
ykeFou1d0wOWWRXd0FTepVXj5U29oUBbfKMDKbPVVQleVk04WtXhpVydsmwx3SbTxVuKdRRrQPeW
r9igWuOyBQpowiqqsepe8NZPYn6c8u4alUH+0Cq65ArVKB6jKsrOkgqonDL0JO27ZyNjmz8pLATM
Ve9WV+W7yZq3rJSMN6FWP61Abi59OzuGrrX3ScYpT+MusFeWlZK46uo1Anu0Ku0Rb4kVZ+1riPC6
oheKDVCktoNVp29XxX5EuscIu6lWLX9YVf2wR9/PX6TWyDndZYO2HyFLEu5LftRr7ROQcF5+3bj/
+Zn2c21Q4lJU6Yv26Jmtj/26Xkjyrb7uHKp1+5Cte4iRhUTPYoIUqPKsrLsKfd1adOv+Ar/tV/lz
pUGM15uimi1HEKu46WpWH4LK6uPn539++PlrY4LNjT7c0Mf7TpU9OoEtyg1+xHDd47RG+IhosnAh
Eg2KGAY3tvr6vKzrGVJ0ZP2SsNv1baGd6r7kVSy3a03ip1yr+qYvrFsfT1yyjGXbhJL8GJA35WSV
bdNiaj1xjnJfWGbTVou5P8warmsplrxuZnWmKWHPGqi3cMeTiiANBnQ/IucncS5emnqgfG01K+XV
e62UozcZCc4Xmab23tKvFISIO3WI1S1O/mNdxPWN90e+y6f8a6AVQVnM7AAYgCgp3oyimKdjQ5Xq
0XjKy+aujQYDF1n/A8OtsS+6nKO6adC4jb3KT41wfiZY994IDB5SP3doRCdJ0NitZz3pSd5bXv4q
G7F8C7pY2UdduAkz42Huxhy5Trm1XejMa49WnrIuVfQc+HOEa2HCCmOWlbILjHwrNKIrlznJHNlk
22W1IRFFA8eRKWWeJIIw5+4GHkfdzGqPZUT9VGeylTKRJqeoaD/N0jLYFwGZjanEVrAaZBJMAHkb
sLLsSS9zSbf7xXzsaYbwitCQsDyauL50KknA2EZuhLPGabnDbxUumEifhHQpOd+oEMbwkwf5iZfa
i2AY9cVYRuk+znDudEXttFzVPWEzcb+4iLpe/P5hHjXUitZ4yAvtgaXsdGpxqpzmAnb7TPsevTw8
o5GO9wPyG5WYI30hAyXZhjJ19tzV3TVg8UchaewWwXycKyOkGGakd8uk6oMjtoVyawRnnrRTJgnz
sSd5GOWFarNIL5BM6+8BVGzWapMrKhbLzRLtYdRFMB9t8iKE1bxL0QAMxMYhjuIN1QG7TlxUhHHz
MpbmcFEYaYmRmajyroApg6NV9Z702iP5p5z9RSk5OUnargiBv0+NRytQvxm04goToPJqpFlbpcSX
xoHCK2aihtrFaIG8lZK6aRLaOcENQC+QM1gP7Le6yoJNVeitx35T3+kChUNSqxI505tyKynGNUnT
bhslXEySgALKJB1bV2HG2lvR5Et1vdGn+si6+s6ilmymtNFpYqoe5F5Cx5hDesy5U05mssVylWwr
Zk9YHLYEpqiwAvx4fdOegkZoTyuvcSQSsUVywJrNuhRSLdz4zmC/gmvlXbCslo63CBxsMBwRqoNT
1Wbe0ixU14Fx20hZ/kMVl/e8J1AAyoiKgMnU7bY2ME8EQsQP30m7uVDHg5pIps290tGKRbwKJmtT
8negBodw34kEx4kAcYMuIEenMh4LacAorxHLnGVHEOmgH9rymSgI7sKloUEsEpp9AWG/L8zzrJG5
qzsQdNGCAcagsyaKo02hqCcTb+YWcglNtsubJpWjPfXpgNNn2tZFydNeDTM2mPHYL6rspJT0dqmx
EKk7NLLR7/K1xpTtsWdEq9e/jnYTBjgb2QTIM18VJ2G1FQn5Z1Ud77LIwseVE2cjFv+k4N2RJyou
+q6+lFE32/RpPTfE9u4m2uat5kke27W7t90oMabSWqC6DYvZBhJVfODt90qwyvLGOkS2iIS9kGmh
y35AomKek0oyhzutpadvEkRII0tonej69mPV7HwzZCwvS8wLC3EuoSX5VA1R6AsRaHRF98FUVNs0
iVsHZ6fFVdtbBoI8uCGcmjDRXqtr2alWiK6WqT8oi+l3ItaPa73MFdc7NdlYr3o2XMaMyihTnt4q
6cCu8zqLON1pt/Ykc3iq+oIis3R44Ig74rppRayuiU0RFzB0Cd+i2kpv8B7pJ50VINBlBvtmDbAr
gsZ5e8CrXQyUmwlbxPHgqMNK7Cb8EqNqXNqo8SOdWt0K3oDfF8s2rWLcRAr93w3Ot5FxoCpfhjJV
cWMQYpGb1zqiMAZwgUcaTD3WS/bUaKJnwn23OeI8RWrS7CWacMpkfohl/QVxG2p/y1P9c/7877T+
D9O6rCsrfvTfj+rX/qv/jH40zfzXWf2PP/b7oG7Kv8kWNRKiKmpM/upKnfmdl2Vov8FKFA0N5tmK
IvwLL0vSfzNUmUFdZpK36B4E/taWP4m/kvgbG38w7nDy5RX88r/iZf1tTIfgpRjsWFGeLBVMrPk3
bptWWbPYVz35aVN7DejIbk3KwuHKGA7O4QIttKe7gBblqlA+//JI/T9QV7+SrqjZ+Nu3/hvARk4k
I01FsLErMoP6Emz4UbL4VRp8jDVX3v/83ZT1y/0J1jKwp4iGpJirJgEVj+Ayv/8XBE0SDIneccTb
DEKeumO1Xv5Z4KHIvbI9PTWkBW1yo6yj2uoFzS1BVp8dQSkLF4wdfd10dJatkDjAHjQy/f2L1Euv
sfBSRxd1CZ/iJT6Z/WZmX6wlk6P0VKsLESaQ8gkoOTMJtJOxowVD9+MyOUiA1f9htyWLv67c1r8j
GQPTBGrIC4pX3fps/+XvKDd5a+hDrXo5l0cWldt0AIIhSGl/VXsIF2VHo2y4hLdaovRZ6BboFNWM
PY8jnRRVL0C3mt0onJVMYGVQwk+B63eRp1p0YcR8ZKgVlUjuKnoL+KPRsCcnS2mBnHwIagFUSN1S
mPeho77aRRI8clgirNTtxpDbn5yPBK1N+jRDLfI10TT2eVQMu0IN56051zt+OffDtaJ+Ks39nJrY
L7NMd1oZMKXwXUKlnAfiZ2QTZRIcSRRjPO+cyZy3qpb4GRwTIcwIv9LwBH2UM5tL4wF1dNbRJAIQ
XKUaSo7UkwLEjleL2zKUL1rrq/VXKx3lSQOrNtlvwxhpByls/ZISaFsNNdG3FgtAZQfxmJ7tnVQx
w+YTZ1864uRIL0hT6tx2TB6lqVCe1EZStgggu9Gs5YueincoX08J1oLM0qL7OSoIIqbSl0x8/oy2
xaIrbfxiGNMHGjcRqSkfa+ts1+c5Ubi1HCtssjceQt3Lsor+Zs62MEjcvvmRg19w045KKY6unIws
GpInTdoZ6k000nDTGNMatQi2VMxY+8HUqZvDL0rKieMVPR8T7jbdDoGXhJQnbnTdIngT6TU2oJhc
xYLHVVQJffVWgLsxLi+sxSqRanJ6JDIMk02yA1b0NqUBVtA5BORlyZzHO/WubzTSLQ2N3VZ6Nogm
7Cix0WN8vrlVlx5UYqJfkowjYJwfRBPnqtYjV/28t0pDWm1NmZoyhgJb1BcHw6a0wX0VuiZCF0kp
QGtxnHyZa/1YntDdBSOo4/D1goGPrHctDTZAEuku1ZpLK4OKLmhrWPWdKNhmSr6JTca0TvWzlUM2
Si9NmnGGyfGlKMs2z24SZwynSoLYH/MgcbO8ramtlr2pLx+NjNf6f744qeiuv1ycTE2EQ6oTTmWC
1w15/f2/vHGtsJTqqpslD9fwUS7Cbj+1GX74n//5+wdBrTep1L8Z4tIfi0GlD0kbzwWeki1KPtem
FFFVmd7iWJ6OmBllT6fmbWfEAW95NTW9rBCsfWUS46zL/sADhp3JUG4Ys51lCGhPb/LEqZSMqOaw
vFPbp50yvOBV8hTLrxL2xE2rBURkdfOLNSWN0KnWgjxgVG/rvj81hOTx8MWZExacpZEELz8fpP8e
Qv7hEILmI3Jh5/b5788hp3gpm/dfmJ1//rE/FgbKbzCP5T90f0VaX2O/n0MsTij8hgLngAOALCoc
ef61MFD5Q7pJ5QVYTQ1zAHfNP84hsvQbIrauWaJpElqGQP6/WRjwWv/15sUhROPXgPTr0CRNCJh/
cyEoxHUxAwWDjzz8VOnikyQmhA8qZxBeA/2c1keBwE3sQUHCjQThqgA3xtHboKoG6Yz9vWTj1C6+
YX4SUlQrdDigWXTZeY36ZBquNGybxtMGto7b9VSenyaBPnFfaYiiPMby3SxvrUNrx2+YMaaRUfFx
xjoknhu6m3qvfZPJvcR2cMOGQaEJFeU53BLdo2GDtiX0rULBEO/oiJAvnfoU5B5prGrmxxO9jaFh
wbODxe4Gn9qbIfKm1seFPebbNttLZKDgE6VuPe4qzIytuwnJWcbIhi5pVg4cLVU3LQSRMSPQ5xj9
Xqt2wov2UiGfvK1Mp0/wNCFS8Wjz/nakj1XnvUKTw2Ky9E5JZWBACR/ZYVu8yVxuucSYNEPdC6Vd
mi4hNwezIxvbSLClV+mifNXUwhdOTiSGrkzZXdw2Boq8pTkap1H7hKHXB86sPg93Aeb9wlNucHuF
V0ia0AbOAvGk+85SuWAs8T42V29FB08KS8OGBpiDfsy+7XiybbGmR4fNAW5Gm+f8uZK8GsVdoY3O
JQSmFw5wBK/VNtL4MC3noboU0AMsyx6pmI1PSQ5Oj4onh6JIXfLM/jub7hDJzKNM9HbE9IBbwB4+
SW4bjZ9LWxbNKnHGten3KD+rQr1NFy/DRoZdGM4m3eF2meyBOQ28joIF4fFU4E8AZIzCHZziYouZ
xdU1Lng7fbhp3akRV4um8VCKPeHFEiAV7AnwEZXhdWRI1fV+LT9I0yOe86r6En3oJc9LykVVJJaV
nCr1qg8/dHW30LErm9UpUdqvesy/MafNufKdqYy3huaqNZoHkNBDzU+cLsY30qKr1GPmU58proC5
diNjGIZhioNnAVlpp7P+LTTC6zxFb3LRfyXG+LX+e2jzjzctyb8Ion1IU/5Rxi9tWz0q87RBClDA
ndSPM+pkGOW7JWRrnogund5OJT+4PQ0RGkp3wc49pMvb4YwylNMnpX12GMdvtW7ENKRL7qjop7E/
agCdAo2DCOmFWQ4cIejoti7PIPu4Vf9QNOyQB0nP7Lg+muMJFCpRG5IEdbszqBJPXZBRcmP4Sumr
yaGOe6cRMaYfgx6riGPQ6xW41C9xen9TK2B5S0rp3KGqKVnkjdHQURT15147G91DnkXOnF2j/lCH
ew1JotuH2Q2A4ikdyPqdSOM4uJiduNrAc7Xio041iAEz4kFgSbghRF61+0L6UYrE2Tlq7YrmYabD
kTe/JN1Fid9IBF9RUkuS4B9h4jbQB6ePIDxE1VWwHIys+84oHaJjPo9cW26p9EVIdy2lJZTxnkmG
2xWR35SJM9EoG3AaSQ9xTwkoGud47fo9PhS773tHbFKvx9nC9r8zvovorYJeJ8xP0ohuKOwJgbXL
Xhhb2+5vY7VBTzjDsXJU+U2e/AqwwaKO+3I2t2EuOzKnx0gvHUW6TarfWGxGuTpqbzUumtnDIBqM
OCU2UnqLyRW1zVNTvAk0eWmXaP6U+8opT+OUuWV5b1T+Rmt3lPDq08XUH8u1mik6LM0L7SpoH5Qb
P3TdgxTAB3oLwHkUX0O9y8KzFnPtbu5cxPVheGSt7HTlavi4aPMVnBLPEZ4Ptlh0AmChuzbzYEv5
fSU9yPWnNAmgjykmVaA6cqFpuDbKS44Qk5Plo7Kxh4A1Zx9lNnxFQfQxm/1XLMQfVt1+rb9Gzulb
1C5LVB0JRV41sQdfdQVzImT6d9e3X3mbfigZ/zPsOLqHP8h5DDyxfDvo6spiuUnwUVc5t5Xl0Enj
qR0bfNhANxI60igJjipfDb+quNrOo7mlRNZZHb6r4czsY2+aQW2I921hOOAQ7GHgWq8StetS/Q7/
OLhQb6D6L9JxXXuRstp6UOoITtiT5K52H0IUvAzkbDtl8E9xE0YhUGNtZYOy40WsutPr75qTPlXc
SqJtRbzLQjRsREG19fahMfIvkrut/hJz9S1D7FQdg4jhaLRUJazh0sF8Yv9K4pIYjCy6jKCOq4iF
Q8fGVUgYAS1orLjl2lC65hN4uwC4AmyScGJ4wL0fPG166ZJqXKLjV6OPSbl91mPrBdAM1ZQrnzy4
A+Ra/FQeXhXbFHHVCiK3bMUh9gfpALevzsA3cnNtO6cnHE1Pwr3Yjl5JsYqmcxutD3L9BDxIkr5G
dVfUxIGLz16lpD25B1MpCZcu6a+S1D6wSmPWgxVmZtQagomkCtxK30xgy1L5gvbvtZX1wq7VAxDq
NWSYCw1ftAaPhiBiPvkJErysdgQha+GgsuwwcHYukexXFMvW896SarfIN7XabUu53LKm1w3uc9y1
Or3fyFG6j0zAjDxjRfY+Lu/soFyVW4fUTS/BeLJlUQDOO5IC7f1SNt2ZiWDdRgsaq4emJGVv3Mve
PO9bxXSnXSVcUuVUSy858nKKRDjIyPvzs4YzLKleqT9w1Py5CMBTzRRscv4v3U4c4u2oy8e+nCVn
WPJDm6p3wTQM26F5iOYcwAdrzEUk8atmP+LhGDe3Yh48jLWuMaQHgzlwHYGBq7A04eoVe0vU2yq7
8YynMqAExtA7V2sfEaHtKA6ceYHXcBuBw7Vz+yXV/CkMun7I0r6M4F0EJKhoCQ4kLnXLjisur0Vp
267NSmHP0mndu5BB1kNr1w9Yc6MYjztDY2CAHsONOdVuqGsb0jWXUxZPpz66op1fLVSDFejZcUEV
qtaxADBEYOCNqzm96jU2bzztGRN/Y6FCEBvQw3o/C+YDaqrDeA0QHNpi2PNYilcZ4roVZZzHqndY
n9fUKHwV6WGCAA4Mu/NDJKKhES8hCN6umzQXGGXraAuqvBldO86QdUXROZb+BvhoJqTO9KGxAp/w
BRQwEFYft62WI0bU1FXO+NmfdYrXWTzYovAt0DEjLZG3UWcbQESGs4DaU9EuF7V0FStz5PDHVK3p
8aue895L5o0oU/AKINAUyyuUcrYW9OPJGjFw3uLkcc34Q+CL1/gM6vRKB7ezaWmsSni5hRLftCet
/SWRlykesOy4s/F/2DuPHsmBNbv+F+05oAmSwW0myfRZWd5siLL03vPX67Ax0ghaSNBeizd4eJju
6sokIz5z77nqXpX5HnJgioIZoiR5r75B9usSJ+6CIVHhqxZKtpud8BhD1ectqU6NnSF7OGQdfyvk
NCP5JJxOYnXQ+1fpRFc1AvSE5YccvK1jvDSpfq0LsSNjD5Wn2iPhsa6RHEHVHp38nhVBLx/r6htL
/6Z2OOyWR/Ihk/q+GkH9YgYfDZulZop2Vj0UfI2ZCvVChK8NbXSEHPvLDmglmGLNs+H3+XRn6y3A
CfJUm3ZngctFQPuuBdaaWlnth2L0wjr6Dog7NhH18wIm/SZptEuEICmC+Gmr5xx2VN2Zd7ETHqbU
+cBFc4h7FuKpdkjq5b6kCY83H1qUXubthOk/AyzYAuxUJ57B9lDX1zQr9qOZn7UihoGjLS784BtT
/dsUFofWTL3SnqSrNcmDkzX48dc6L1DvRJiy0gujNwUL4kVxAEhSbpXzVzX+psTGyPgaqsoBdMZu
ovgqE3EfGWm9ASKSfViDuOHO2azAZ53Etjk2rkpieWPPUKsJ7v3OUdDqlBewJhcqzlgWOxHheQaV
KEAkFEPxkGCQUcePaFYfsqLwEkGjkdyL2XrJ4ceiF7FDFqLUh3qS+gmLZVmHb0E+70kwAcaZbyOU
Yoh6mD/wyS/Jxo/ZqPnEWFv9c4pQupn2dqWdIbTuVSU+xWrll0YAkHtFw8SHhiT2dDxqDDc6AxMN
dvtg5kpq8mNioS8KrPNYKdcGj2ZmZvxGfFOYr81zn4YfquLcMR3dOTErWNtxyzRyKZw3Bc5jWy9g
uCa7Of9T5/49GY1jzoEghz9N7fyFbxBx9m+YpbuyTggrMbyCeyWkH5yV0lMb1CT1axmU9wXYmo6+
bqjVB9mlz2a7NiYEj5O0ripsDeeCLIoP9tsbujuJOfU2GINnj9mZDVGKtGbJIp9IbE+13wuuSNPB
6GSuIELh6dLGHBRvMVh5CIfQCmxtxjrBIl6a/JvVQw5BBYHsMnloQr13YyiJnyzae1q+IcSoA34g
pQWzI7J0+xbqHM6b1TwI0C/UvhTOhNU3bfF65AO26em+qbVTY/LGFM2hDIwLbqtL2bDylMtDCA5S
GRhB9pxm3JEuu1K20tFWFcpOi5W9iNfEYeAYTevp1keTXge4O0gRIjqCPoU6go4j9/rK2inlHVMI
Lw7e1OqnV+c7Jqfekj2wJfPyCp1qiNdgoBASKm6vH3aHpzHVj41JPPrQH5douC0KfzGlpF12dwoq
hnGytzYLvYrWUEdMvqiFl2o7wbR1sidv0TbLTCVt/qR6h/sGnGlxrMfeK+Vb2XxFBf4EjAkScVpV
P+EtUk37pbbeI7jLGjoHoRVrjbSt3gomE6WiHlpOUQFqVsVAgpqLCpc7q7tv6CqXG79rEr8ESemi
YVt0bkFlOPYZUgMyodvqYepPlc8AoSh8LpdSu4zmm1XSm6gvnTxYtJpJ8JykZ1zphAnnXCImm42A
ZjpZqZ+EjFvx6pBvNhE285M55+dW7krxsFGHQ1id82UX1ydu+k3d+nVGvCwfmxBo6WBll1+LBO5o
UDTdOLH5gSMi84XHwI4/HeVpIa1YN5kZ4FeIj1K/N9VpEz1Zxa1tb+N01nD6hagTxW7CucbXgbGT
PO8ONbrS8jRTQebmk42jNZ8vpnPI2ecnxYdYntZgNf02a7EP9GYz9w+5Wqxy/zkcPASDSfxkdUCG
Na5MhjQ/rJg3H3nxGhr3fBA15tAGEd70gEPHLXMaFnnkywjkyZEfKHxcBFD7HOVStth3mr64QLN3
jf6bQM2aozdZP0esblU2DYjQNpj4t2WOX3wctm39BfSaf6aFoDqFDZ0w/ZE58oV43Bg5FOBo2uR9
c8IKxzv3WA4HvwpwFTFfgFHi6z1K0aXeW05+DCoUmLgIpCdIELQ+Zh3mA1BTFuct5zl49w1zbEY9
sgY2DvzFEKcC8qsE9iOJpUq6rcDLqrXJyeleVFzv4zPA4D3M+ouVRveQXU4OB7uBejZtOTcfJpbW
I0qnxkyuDuBdDMM5hGTH+a5iZUOfGsPpHN5RM2xm8seGYLuJs13WAhPF+9/2XzgoaSThHiSfdk0K
AXlPpcZRF94HSg4axNV+oL15pEZ+PJUTDmM+QeurMi9OeB61ZGul1O6OceiW4KA8qPJPon3JGrAp
/O9cfF6musLGAaU3W+jnXG4nsyZaPviwzPdByHOzfo05ShRcRRFPj3gi/wx0BBR/J/0KlyfSudlk
lJQYJp6igfFf/EJa51aNfkoD+IHHNEn4AvA8OFweLgvW8IdlkJhMqzznlqug9MNZzioi3bjIgy2U
qDEaii9UaK41x54hqx2JGtpsrw6VDe4ACsrZunKv6QwbLQi7NVE3oGS5v+swpkiyHlW13/Qm2g9g
hlhry90cXwMUtbUNOpwSSsUnydhC6feNXXOtUZ5m475V33C1bs2o8Cr1O2X1MUQjvSBWhpE0SYfb
PHu2pfITI0uJhha1io0geDOa6UPVNJuedkDQey0oXEzOJk37FiYcZtvYtvFfmt2gXqF33oz1bdaf
3LCLPeazdHUWpxrAN+Fzb52jEuGP19S1G0yBbz8GevWgA9gNOhY+kPonCyszQEWJcGrOT5P6JuOI
Z+CwLrAsZCJlRK1ntTi88KUA/qP6+zZHsdHsswq+hrltjkHLMAwsGbs4/c31Ay+Fick1PLYESugt
bwRDUtNgrobvAWHl6EQbR3Sbxra4Pm8AGv71nHHwKrTAD7UPgka2Djj+bycFldt/0+IxSBTfdf3Y
xT9xxhrnwQpeFeshau4wUKFBVhnWnsLBpshS76LpbxkQpkItS+f3Onzs41Mj1K3iAO5/LJQvwXA6
mn+rrsGklt8tqY2Mh3pTHz0YA34bvWbKU2r73EpZxxnvqsGLVkfbaRXSMq0SOG2xaIIlQFfWUJEy
8hlCjN3pLooYfpWcyJpwoZ269XwZk3JXWq464l1v35jcKtadCRm4y56WZlcxjJ3bXVKXvq7wc7G8
BfuRMadtEdCEhW646ExvUJA310X8Ea2wYYyrLwZ2b7TqNbFH67Kp+xjEi64dm+ZjwqLX7+LoAOib
mfJdPZyn8o5hXmJ+DsXbDEexvma488IAzgq8sfLE3LplVj1xxkfpJ2+VyObXMeRCgSNJTzpNv5aC
MMtcI4hKohke4goBN8eI0b8FpMKtPVHA4908xm0NdPMELYaB9vIuCIxk9Ca0A5bA3RJdFaozoi5R
QveMsaaNRcaRdUHNo2GVwbyp0eKMuIYyz5h/ZPszp/CPReldkEq7U32oDQTT6juNJTR1v+nXj/sP
9Z5l0sXoX7pRbVYBdwXPnvkdbWqgcCyTCBCjZHKY5Eu6URV+6/yoJPapmcUD2GpEt6M4cq1Psj7M
EbzCBNar9Wfq32AOiZFBARsi3QpeVOsVwSEMBMgHP/nEKHXkzkaNXnOehwtQNisEWHIqqn2p7Kmk
9fmWoiFOTkN+L0av7nxt8ZP2EOS7dHQJ53Br7bg0ByM9z5NbgQWrj5n1kS5vAJQdcmNon4GQltOe
rAM2DaJkqHgGi0RTmxoA+T/zaNvbrlO+d8wyZ8BSHNBU07PkGLCvGh84IcAMP7XkO+a9Qxvg2dPO
QSHCRh+7vxTHtER3dZEkUxaIOp2MyRXlUT1/dvZPyGjbTFXgDAankPD8UV5l7VcEZrl5plGCMuKM
H/X8OJh7wSIhIsc5Z0Dl+6bjx/WD4dwXcmcOXIikCx8pZ7f9vIMIM2PrTAd+rJ9CWmNHofAr1hAu
+IzEQQqmodOLom3XZX700DOzkh/EpUTtk7k+hVAZQ+xr+heH9GIyVmd/of7WbLBZnMj0VNoa8zOI
4US9oDtm6pjhORHPYXDOOm9JvE5DLeCO6bF50w1yc68ABP11Cj2hmZyfULUAAG9pHeVLL1wKTFsc
bPvHwaEX7ARmVnHm2e+nnV85uDceRueNU8b8oUdgUsKsYafCwIjYgp1C8I811fRZJhyv7gbuZmzc
j43NmBRXPab/h5Yxs+kJcZXOA20vMc+uJulRwIjdLyx7Gt4ivKReIpkvn8KOQCB3ZIFUhltouQ5f
R3xWphFYmicAMF6U6q61Hik+Ucb2Ab7DbR9vLZ3H/m4c79HHRfK5T45SO1bN/WI+JNopfeEYrQq/
nnd95ln2KWYIT4qKDePqDnwCKTuGeKj6bWgcs+5onHt57trdHFyXDM+G3wBJVB/XNirW7tToItcB
u3MlHYn931qld8Jr1YPd7rk8XQ3WowlPhHG9lbhShZzu84bG4X1Ff2+6Rn8DRhkX3mJ/qstF3arP
+XSkosRLSpFNCzuBkNtQJpXzsedi+VA9LY5c5kZJsDV73xa7SH8OkxNqStGQjrqlMOCLYb9o2JwC
W/vZ+q4ITkJVqRzkr/pXPsy/8se46ocKyMSv0HdWuOXulspGfw8QI7qGSUgHU/wNDyVTP7/+6B6b
m/1dRJ4R8+j4QKT4R43PHT+EJx4RNsNKzlUimV71xC3ak2UzR2IdihMKqoK7MNbK7oP+rlC2KSw5
qLjQr++Xe/OiH8pLyQAYrCXUrc1w638HsTfLfcmBEDKZIgzc1e3tqRpfPJZSpzCmOyRlhtnoJX5u
fwEl8kB8KQ8czKcRqnYk9vpPkPpT4GW5V4HDJIKHF6v2GLiQXiFRia+yIyzbJAUxS5pIn7bxWrgz
GeO86NOmep8pc5IDUu/c2uepj+Eq6/2Q1SHts3R5CLhcZraCWxzCxis7mdbwO307dNsy82rLDdJT
mroi8UgUYrxHI71ppuYLwGGHtfGW2/rrUKfbbIhe5rXdVfJql6tMYZtQ300JbHaZvIO2bLZMnXoj
0LbjQmdRmMnD0KJ+VlVovMlyp3bOW2HsKUhkCUftIVwT6j4FhofgNEVs/no/7VHMbxDcz90hjnH5
bFKF58OfFjdN3DzcRXDRpmSrc70EjBqnm14sx5rklBRsagHMcPhFekxhS92dfjmN6hnmw8RYT2eh
PUlx9QOsVOEFdWoUSJe5A691WZ+Y77dDtutj9thV4bZpA/z5D8SuG1LgznWE8KcneOU5Z2neVR3t
ub1JwCsQ78CvTUYCD1pIP2yRvtexK2ZYI/k+HT/DYh7On1qzHjwFQ0JPSZ5aNooGc+uR0icJOB5i
lu6K9FbT7sadNV677nnSvmwugFMZvfaL00LwYKjyvdg/Sm9tq2LAq3pnIQtOS3Bhf3DxsbIAv7mO
eK0YFzdy4e8azlprvFXqOxhLAEAltcvWN5xD0h716aGIVLdrzy19tGa9T6PJlfZZtv66ZGwQeB38
Kb90C/0BzEJK4NC0eZxfqEV0ecjgfU76/dSdEYellR8i4rK2InWLW3fG6+vszVvJ4OKVonW643fP
fug56ntj/fSAe7nMtRni39kWADlyQLw+dKti3ytEbvBP3Y3FDq3BGz/+ONjA35hTLCfBv7FrZ0aV
++IB6Nv8hhWJXSOSuIpQp9kv2z2xJG3rYY4yxY5Xkc+CECaeLQx3m+GHGxWxQwI+I/BQ+/T96swu
iLoQrjnuMvHnzKdhHDe98sJKykLJxqpRMQ7rLLAGZeqxhQ5Cd2l8fWL+hXfBlcP6/muDn4O7rmCh
HEx+W2rsd65efBcwi7b0xmXNpMVVbHouf8Q3tOwXOjND+RStXwjgiY7Hm13Gp/nO4qQVbpQyTnP5
XHsWmY4/VMfEuLXagb1omXNx7XJ6nsr5DPQ3e2fq9wmUi2ZTv3Gojgr6Pf7cgcHWAm6H2g7SCgxJ
1PbT+uO3UXeby3MP1VSyIsREuq1n3q70Ok9MfDbBC0w3wuMqbyLIuzxaqDdJdJif6/x1pGjtL1JE
vk2zHmjFy1hbf47ljpjZUy9KaQsf46siQdnTyo1ayIS33PvKBN2XDWQB6CbuzpLBGx6ph0w++YCQ
WMcxAlAGlYQX7G8VroRiAxoFqmHAYEP2l5CTBJW9BIWiNp+Qdk3xHVGQ2c5DoOLI58Wbvm3QGnL8
8lvxRnAcUDtS0dcJubJluMhQBIf9Y9OBwPiYzJdm+ulrgbmQtgWil2RmrtE+gMpbh0wbQ6OwQVNu
MACxHv3B9FTCt3Dzac1dpZvGNSsOWcltXSZ2i0lFvlSOeVOHTHucJd13VA+LP0xJf0QWdBqctP4S
amNyjFPnOBKnUWZ5uUOTGuGB1CrZnaQYqFKssfKgQObHkAkruxptPBJZCiFcAbVi2BqrNKG7gcZj
B6loumjOQcyj/kBoUEyHHtwZcmEvMhw1Rqy6T6zQckvC0SMA6akW87cRcE/rMfIcYyquVqqCWWzM
HEEqYlDaqDT80wYGizIhoq0IuWYG9DHrfqJaAxb7NWpxHu+tNXoxFIQw1ian0xrLaOgENMo1qtEB
+nWu1/jGf/8tWSMdO0SaBRmP/Rr2qKyxj2pJACS++YOzRkLKgXDI/l9M5BoY6azRkehX8522xklO
oho2TjJeCamJz3Ads1OFZ3SF3UwHDLanoIynYw0U06yTmeyq7NDNc4TatSXI0gZ1PYwkudZtfjXx
2VLjHrQQBynyUv0ULuxyEVG+96m6XMvWsJ87ZX6KW6AYmg5XVxm0FrlzP7n128Lq9WJ3KjAmmcfH
9DZZOkOoFf4Du7U7G/CALNw28O1ABBUCWJCoORoW+EHWChKqV6RQv8KFMGNFjxG8ISIhoeD+QxCt
MCJDZ0ELoejf/zFbsCVDbkmGkfiFM7M0XIjMBHTMp1pr7BP4qqhp7xt8L3xqFGX1K9m2zY6bMYle
rBKnxTJyZ/dV+8SfnnAA0gqT40B+0HHU8dM0CyrOhRJ4npZVszNezZkhqGRJM08kuItgfDJyA3tG
XvyagqUXEESGQ0HL6a3ozOuF3LWjgymLX7LQeTQriJOU/Y0v6oia8bfvA3NXCeUDFzk8PyNvUUNT
0mhtIXBD6Vsr09+iOOsO2LmQUVhPsZY8kW62S9BV56Nd7NKMTYDS4x3GZ9Zu+1w9qq391cY2qE0j
Za1Vzz2FsN2flT4bziXjOGH9WX14GZBnqFqIF5YRYR0ovrH03CXYX6UW/0Hgoi5mSKmrjNCMOiXW
RpvPptOfokLexhxPCi63yCOwGi9Lu+t0575mqFHnXLhOTANXdvELJOhdYVFk6YvV+eCHtqGgt56M
5kLqJpqHRewkQ/TterZqKUw7VtlsWbhviwxYBkU4wxEfEj2IWvU+IL2hb6YzktudivdrgybiuSqn
F6PVL8GcIKbSaFaH1M81LTqzi9rrMoPwjuSPLQUKs4Vhls46xa2XRZ7H8WpUwXAiLWUPwGKf9tpT
GzvUJvZEoiIytTiWPiaMn4biWXXEXtUB1AImAAxaF0gGg41t57QZG2EnV7FOEgDwIKZKHwedNtBM
bjM/rHGi96At12U2gRdd/Qot+oOUBpAcpzhgTCAaHim15VEOwHbVLd7PJX0hXmwXL8VHXdmQg6Sv
FQw/zI5ZwdQ8kYrkbOomIjTQ+LbWaEyjUJ5r4NPWEJ2YAlHEpOkLp+1To7XxpquYyhITwbqeyWph
31TYUNvEZlO5UDCUymOt5uSCIMwjT81kelqpXm7cRgOGOvPABymLt2bFbjGOLoS671pm/IsZnwcV
UGpJIorHIt3SUTQEdYK+3hmesAS+ggT8toLpF80aq1xn7U8a5uuigumqBJQEM2v3uvLSvM2xPTJY
tyErliM0ma413CTGHFD1w34ZrecYPSsGs8DZpoYmsPGCcnfYErDORHlSQySu8u8iL3ehSle09IAc
NSbeEYsXa1yC1YS5hoHigF5uS8i837CeBpE9Tp3yPmm0GM00Ig5BnKaaw6EqeWDJvI8B38YAf9Mf
oA9iNdefgqh5Sjk53WYpoKc6+jXJsCDO+lsZPiNdJvntudSRuKyftLXEt1EjddY0vyOt/BWC7zBN
aRdy9ijR8Ja0ojmSkAM7Jk9jZv/lRZFQ/MBq7dVigsXHh9ay9AGK0zZoWjAGMXjFt8qDzRFOKpaT
te9WuQCgz1IL0WIXb+M2j/xaZ8kd1tmXnJBTquJL6Mp5MJOjxiAJQR0eWCX0NQ4DsmxnxKqDoHvq
rQlTdvLdhng1HWN5G9LbbPLNxrINAHTWDF8nBeauceI9rJjANt92Ba5gGELPbputzijRCso30xqu
w9KetcogHaEcmQfb5UWowcFpqcvAzgjQgw0TfcIrLY1Gxc4A94JZAt5MR9pdFsIU0kqaWNABCS3Y
4LOEbbGaSlIVY/syK/ht8XNsBBb8raqWew7G9qQTUqa21rbug+6EiOGwFHy89mISCykL37CruyaT
p9ikh5JWfUCqUDI/jsn+Y/CE//dOS1nkFWwnDb6tbO5ZPffBl4Flzg11tvQ9s6skmo2Dpr8NgJUc
nCOHMNQ/a04MDA9OGCNPKfHuaHPBuLKemSjYJ8QU1qavk+c8mv1ofGFMV/iB1nR+lNtXdAnvaTtd
LVmfzbD/1Rv9HoKE8MKqvxmxYVzBRbJsbcwdakr0Hlmyi0Ko7XGjcVq1T1xQ1FN09QF3oF61sa/Z
KBz4PRIiDtjGFogkFwTPekCujSx+1t0kH+0+1Z8MZD1rByfZQ4pBuiQ7W9uZ5S+iT+3L/F61oY42
4jEP/la1Z3VgRfqtRv0DBRTwXOuWBqNraD0T7HH6IqJVFCgJVMN+DwaEMqHS/VgBoartCxfOL3DW
AzQIQqMLdCKg0cQqdAmBr1+7NkSfx6SLNO9EnjEIrEpsDlAmSathtTJzdxXYQVngU8E70oAxQhG8
ZCeDAMwtQhKV0R/J5az3HHvX1epeKZGjkmwTd2C8ciDuq3LvnwiPnrTQsrtEq/EcBPrJbvBS2fLP
ntqfsU2/nVum8vckMaHRRevn6w/mP5PkVmbkUpINka6DhAmPkmJB77LNv74efmqSgXoV5Sl/l8Pf
lcTh00AJ+e8H1ZN4r7AYJc5fa/ApDZX1t2Tc/mn5LLvh59//0+BEd3OZ/pPrrj9yFRai7tqMg/hB
U8ukaHwP5Qy0JWUVVkmvhliOI2YqkLJKoyW4YVVDjagzKeQ5CRHmZCmZPzjOSJIgDa1t7RMRrYhd
VTRgiS7e4I4zirHqO2fSTsvCthDMjg90NWYT8Buye6q9kljTAADrtSra5/+2Ggz+vx3j/27HWAlO
MBT/D3aMzyKu+uZ/9YRix/jPP/afdgyBwxO/gyEFOzIhBX7F/2nHcBwLrrZlCq5JaWPU+B92DPM/
LGc1g2gC6JNpmP9lC9WN/5CGpZr8jQaWUcP4f7Jj6NiOsBz9l19SCulYGv4OTee1h+tn/29+SbNu
iwqEr7PvJR7CNGne4OUe2rF7yav26jpqfJgDyolwK5L+qySiL6ATaafsTxvbiDKNswr68FNn/+ao
yZX3NE8NPwHtabG709oR5QT+iXAR5hY4aAIdpHqMk+wzMzR5SIvXQKmedLmFBm0T1s2PswuUbM2o
dju9JUa6HrjqBETMIbzTlky4xF+65qA9Un/l7I/y+RYpXLRNGh8j8UOdtLED1uJgwEHi71k8kcbQ
aT/ahNSWCAZcbvLUilNJO7EPjOzWpcqhbahhRtPYOQoSpyKJj008erNOrPA8qeBK5uJYTNlx0Kxh
S2Lal6lgskDyD8ChRYijHgPyfnzoQJqbiHqbJVl7S95JjLbcRYZyU7XyE0BH5aGJ6eflqgT10Ven
u2Jdt0btKSPuaC7qAB24RdZtzj9Jsxkllq32aNZPWqFdzCq+xyDnZnPcnJci2EYwKcCpqOQRGaty
hx1ETINFpJPmzrX+l1phv7XatkPGRgk/9KzY4SFQQUy0n+XIAV+RPsDInzhLnO+95jOMKDZNNX1X
OcOjblBfLEWEuNe78M1wdkvzJMFi3PS5zncOKz09a+BD9O0TrOSvKgyhg1p97k+EBLPsLfNdXoOq
EEqMiG/ewKBgQxHXHMOyJ4A6HVS/Mxm3YU20/eWcD7Z26hp1b9IR7Z3IeRru6sB5i3GeLhPMggsG
fyZR9BPmREHAhxRll5g1SKzHl6BKj7rpr6Saucw+nZKyXZQ/UxblGxcVG/OMwjOxPcE6Fq1biPmP
atk29F+364Oj05oIXJjuwtVAoWyyqqtsYFR8+ixcjymzgk3TWjTBlTGjUzQdxCDO2UnNPQOM51XO
MOZaCvICZezYV89JNr3ChtK2gYhpzZX0dVyz6kuzwtWkXscq3pt6TjGZvVbx+DJM40EpcNLa4bNj
1ZeQJEeeyIOuhvCEa8Bc2DJkfi3weU7VEyahcaNGaA/0PPhOSwqpaiTDTiXtZP2Ne1nHWyDDyPzt
yKKlqijzEoTJpWFQVehojBi/M6XXigK0sJeUYDGVICB4SK+0TYyvmJiK4uboccqAUce0qrcb4+wM
+fuY63eyVQmWGoNKPzHsoa3so7uJdAV3Xntrv+RbK7GTh2z6NVRPrV2UzDcmuDIWXc74GEaKcZrt
4b7KFrrK0QgBBGdul6PGKnOaDTE+pnP60SaMkm1CqhHtXEOSpTal1e7MUJboGOzeY8SCobxSIBCl
ORNiqz/15lIf+PP70EK2aQoy7GPtGpsM75UoxZYljRMZQbZWY6E1oldd/VBVzdqn4GK3arr+q6vk
XjPCn9rgZYwNnacFbNpuciCxmv1rlhjjTo793dIUWMA1leYUj4Ce763qpW6g3aMDJZR1uhbs+V/D
oUB1XUJYIx8ofQ0sMC1mLd5txc6AgwbaoVUprzjMonUYWc3UJM5ovgStn9qovGTkgI9LbOINTZ7e
ht/bSzOVEUAwYBJZs8jLYAy3AKJQxEvpRpGOXkyfNvPAVtDMM0QJyHSWUklPIzxufThlPagRvdvP
RvCkifYYNFhFogVAh7BPi8mIOiVocA63dhjRhlW4vFU0m1NvJMh0phdeNoLlhrM1Wdey6l4ztpAI
Po1DkhdnSOZPfI7U944SHKxVNKqxazVZARsplDJiUgdVygMYFm0NxgNtbj7IicG6siCrTWb4KcRd
pZJCTivw+OiRYGcdjY9Ab7zOdL7JOWJyi4n8LgmBn3VZWp0XJ7FfSPDm8wovOYHXJ0vVcCWbA5Nj
B1VQn+ntXqr2cIyCeTiaOkENyShYdRoNQrjZVZNIO+nRiNafqEp8J6q1L4nQeW5NchSUUbJnKuKe
zymNz2XSfSp2bPtmpiwbTOS2l8mIiCI+ZSLVV91xk3YcImuMMAYK/aiLCPN5U7bXEpwVhypOHvJO
muLYNhGnMm6LkslHI0us7U3D+Nkw92pLaqeTP2pMUkj1udR19Ax63Scl7oQac/W+LGSDe7PSs2Pj
/Tg4uDlomQvYBEw6Vhhwje6RhLbPYS2PjdiRO6eR77UysccSsLcrDQ1VXU/zPkYnD/Er+Jv/hc7p
BLok6rY3Y4hqupp9tzjwK+60wNDL7WIylM4T+Y3HQMdWp6L0ShkVVdZvFSz/gL/k2+IGJeVmOoXW
yIGGM9UzFAQ2RjhrjMOqgxZUwetcxTbYtKHCcWkErwQG0T5wHrWhcbGqDw2W+aWZ2Ynp04SBMi6+
k0gt/2Sym5rhZ9YH+8HhXEDVqRWsBTlRSEo3z0aCPj0Lk2xnZlmxmySA+aQDl1Mp9rbRl2nbrgwy
xQkZCoX5yagTPimSkwnY4G4VS208KqXAYIZ8O5QEceQdrOA5DGpfar2DoFAGJwW5LmrPlCcpalb5
rPYEBW4d/3FbqHi5lEosezo4SqEKzpAq1QYn5KrpTAiLndaInJYX2cZ41y7WDSwM5IKw2S/V0t0b
aoiAk41QY4NA0+2Q2YnVv+el/YsoTGg8Q2z4dMP6GTOlcsGzsayX+bGwB9T2GzBiFfR8g903Gq6q
CC4BzKhEQWAtigNhAihdWBpAO3Mtui7+bhatDtsTD3PKV8QXVE+8CxHxkek61Ypi7Ta1lsFwF+fU
5KsSLXrMaRgSfscaOM8ybxgNX62zu0Aor+tXbBrNadT43irxVIAZh1nEQs3Ikh8dQUQywENqyRKK
LwtZ0l13NgckYLWJNKpEeaGamt/ORH3iBe4yjWV4+aM05r2BxtK0eFequKHFrLT3ztgx5dc9ZVJq
MhwITzcmNNFVvza77TBtTTkV/twPV+oksc0C1LqpEv2q4Xya2vatabD7MK4ibskQHD/DzFNNWRCA
GzkPCQJbCcPEp9Zxq4ZNytThxLG/u7CukTD2h3hNtek0JfcdXaFGSPoSsWR77up4Z2rFX2EaPxhW
PIKxWlf3UWNEblKLf4QpLBZQiqEzncJw2gqGuxpzJ78xBgpG+mecZMurSJSLMPt5W4UUe5NVnvPi
XoS6F/WTeons7m4J0Rfqg3PO1OEzUIk4tFvlVJSzg7EP5Es/II2v2giXZnMBnbAK5MtNr94s8lc2
Sdk/jHU3UGxHt6U89SRhbjthPeiZVvKMJC3yEVp/wsZ2PK3fQWqgU2OxzK6hd3tycLxWSU2mjvbB
qO3/zt55LEeOrFn6XWaPMsAhHFjMJgKhBYNabGBkkunQWj/9fKiqme65bS3u/i4qzSqZVBEA/Bfn
fOd97mq5Lez+K/KoHVJ1jnmvQB5bCK7Lpx7YyCqb537juhct03Bqqk1R9l9O2hp+G/N0GatpS5aI
yxjVNXHaWNWd1Sfj3iqrl7zUEQnwFfpySRTIJ8bEjNSgJt3sqjxBSOR4QfDmGyNDyta+zcAwYbFx
KznJWrAtKpa1Ub0skCRHrr6slGL1G72IUUkS8paVE2Imh811es2aBQ0p6NWdaPjVliGTf6qPZXUl
xZbIezM78mHiAWL3Lu4kAi+RiIfSOOTLCsxblmEEWQi/WBZk5bIqazEZ22MwHJXHj1AsCzVSqCB6
LUs2fVm3KfZu6bKAmwYM6ADY2dgjuex6UPjkGX0luIQJg++OalnljctSj4mc8Uju3S1h35cvi79k
WQEm+cFLE+sazwRGNukiGxiJPcQo2PTq0NsA2a3+ik0P2iewV4jcM4kqyEwDhDNL2uZIOeE5n2bC
ukA2XHvItVmWTvZbHOyz7poML3F8raerUPeGOrGH7cx7Wd+jKNo5U3Mpkw5V9p4FvyNOtryQYtKb
zQexq/oDTh9v8jjOHizzWsibtJ8tdGZov+J5Wm3x3/KT3rHz6cXDoH9UJFhTsr+HBUr2x1CdsK52
Z8c7587FIOOs2weajkkiXYO2XHXivddfZ358l0dnwGjHJiwl/cmaazKegx+o5ciaiJMbFRTVCulN
hKS3f3LDd0afbbX1vHPFYmI69oyhyh8juFsGgAFP+q1un9z26sp7XTLHehi9g9Hu8/Ykgocovi2W
ZMu+DSQmqgO6gohWiCqyoRLH4K7dhoB9/I6NCgxzX7knjuOhfAgJ9ksuhk4G2tnkcejdj85G8KlT
TVlB/ZRVD1tbv5r5e0AEmLirxateXpuXDOMnBQplL1JmYprr+4hy4coXNs1zrt880zew09ibJfQc
gZC1Iiq+OA7GRg/5NWieN4vdkbSUbEs6FJQ1Kohr0W8Ca8ONU4YwPk9RdmBs6aRvowaOEPTLfYc7
nNk+qhsoaKje7d1c3KNVMNVxaq+tflLG/aTv8uqSQcksrkaHSGabkExtrft0k3R7vnhHtadxvZ06
x6+NLScJAIUDRqhK53G7lvEubXfYZYx6kxMTtLTRftVtksY3OBRNgc8S0eumn9AVX6KMyuuMBC0s
OW7uu3LnPIN8W0fmB2FAW+aV6MC5acgUXtfjJSfkz7lZJsarozE+hjUuX7Qx7UX1zAZecD3byC1Z
cSAMK49u+tYEuNOD1docLplHSPXW7DaDTo29sj/jAR7Lvid73HnDo+pT8yyAhc7ncZOQCVoTK7VJ
E0SAdxF7suTGSkp1N5ebTWMn4quKFcHpqfhIHgwiD6Sv1yfyOQXJA9atLS+hQWrQel31OLdXZFUd
4Nu14XHC+S6ejfwzjf0wumLsNwy/r99wjHrlpWcCMG6Rq5QeCIo9ps5RnJxyB1ShGw9bSFDdfKgT
1DdvXnAsiUhtfc+FOYAsEWVnvYstXw+3fbIjaEJo69QGDLAe7tY1LSSKbN33tMNUn5r4iJac2Hjk
iJXJnztz3CJW6JKjyuHUb8ggGxCbskHqN1Xg884Kb8fWcmK3b+66AKI9BYg/FaesvGoJgtBdat8g
vW74pxUQ13TdsCGFaMrrYWzha0pjuw7CTRdsM0ZOJZfGcWw3bXgW6Z7uyU/FKTW3Ze/PAxSgtc4o
NUMshuwOJZe9iW04mUi61rO1YkrPV+KSovyjG4Ui1eZnDUI/lulmXcc+4YK8ffg9ZuKM1jUBkDAL
sBLT7s8+Qoj6k/09ah/kUsJblZ9uuEO5oUdsP1nOrhX0M+4vxkXO2kaMf5+3Pu43N/VhE63M4rN+
DiBEg5kkvhllLDwfdD79Omr3I5L/D1tucOQwAGNGgPUSuxOZEchJaPZr9VRHv8f2o0J1nd7PkDCR
yZEiDdYZhRDvWLzjmJWmXyKDdP0k4u5ZcaQzy2Z2nOWXEMMZElF3tUYPaD2ySPXg8BLB95l/hLEf
fGrLOmPkWPKNy1Jec4f8Vhr6SV/h3043wZ32Y0iOOJ+xEJlhpMfGJJ7Qrn/Lzyp7ok6Mh2M+HNLh
0/J2GrHjzhqIyodq4Vqw7CFMfW0GASltdf4dialAU4V6LpkfuiygCFUI3ip8dTkHvriJNsKUMrr3
KlH43Ifeb2LsOSIMXuORHWgMEgkRsZrYSg96+WXO9xl1TQGQQG85AyaEcj+Z/WHjwJ5Qf8ME9bES
cnqDjhNpcJdn2U9LdeMAKksq5pZmVh8bUJ6bYexebYUuAzoSQAwMaVZA7myCVBGzf+WlCIpNNO5m
FX1bAZnQSOttco7RgmKSME316CLTA7ZZr/qDYZic8pdx5iUrivKWdLRowySxsU0smbC7IgXuzBBG
GurSSsNNEGgjOWf8Ch2qSg822Hqo7DsHlrHj4ObutPSi662vzadpN7m2xWaMxr1ZYnEllNcBHTSb
XBgvILQyJPS+QuDZIJXXBlg6wH5BXZ7taD/mBMl2LgYtbNGZVEciJg4sxD6yIn0O2KgltvwoUBgz
dpFOwq9uQ1iRVYfQTC9w5hJT6Mb2hWzp3C8FniujQIuax1OzrgzrlbFy2OMlyfiB3HbgkGV1REbR
WxWiwi5h1ozEDxthQfpXE73m56B8IXseKyMPcei0iEaLYq3nLNbj+perui2YV9y2gH13JO41a8kC
dCAGw9ELMIcUQVFn7XLyK1eDsqlCIZ9b6Xw38opnOCAFQaO1xanpRe/MVQj5Whuy3kOpexh57kHf
rvU3MfSXKMUSa2bnIbJ44ew35iSvpvkLRvrGTFxfg++4GrNFepxhuEmc77Y4N0R9jMvsONbnnWeK
aypZ8kCcBoVCRKN1pxJkUeEAGyDDXLc4S8dKfPLfa1aDk2g5WueQ/i8GEMPSj3Xmo6ILs0Ccppm2
G1r5JtxsOGnTtJGJy+o35Q4Msv2/1kF/hm/89+ugZSHzX66DeMayDfrHOI+/P+3vdZD4A56nQ9vB
Mo98smXp8/c6yPjDIEZDWA65MIYE7/hv6yDrD9ihju05fApgr4VpyZi6Df/3/xLiD094Ojw50xXM
DXT3n6Fzud4/0DOJ82AibPIFHYQh7KBAhP17QJ1CcVPrltHtYxU+impgk07qX2x+RDoOt7rUnyZk
qhWFNkIvVsPaBHwRlUAI7dsfwvJEbX4cTobEDxy77ls8gb/pG+tCnjfchHZAuWxRDZWcZF6qkxQG
S4v/94bl+Wga34oFRl7dJ6H51I5O5xux4Z2y4VM9eGJyNq7T1yckwLFX/yQL0LkeMwYYBfD4+aAH
0V0qRjAcdrHyEpbY5PU1OhhAMeqbxm2fo47F+xh8Zm7+XtqsDyKS0Gd7uo/ls55l2Vqf5Ms02Sev
Kbamlj80zmCsjLF87KeMCdBiRxcfujK/ap6ZqE++LWWC0UT1lYY281ZHvnrDwqqQI4UYtydcADQX
gNyzva1xKActwgsdhBTEKy0/Far/iBrITnNxHkhlPNXFMO2wcGMwRDGvbljchtmCLpPKjr5+ZicM
7rwNjGuLGoCMR844xz2FWlegMOW3k5UgfVanlXHGaB9ViW8g+upczuNMi0EbJ9rgp731EOtY2nIv
whlTifK+pmCEjbp3y2Gb9faE4two9rjwag95jVNcUgXkagzxK5CPwJvat5QPQXKLxzHge6TdKs8m
v3Jx06WajdC3ttal7UWHocCy7kh173kzOYg6pZBj44FVAuH7BHBaJBzABrxoD5zcQXcsVvIRxiMO
dc/JB+xpeFkrFKNWQMvhOcOlDOPrbD+HbqxDX46MS+tFg9+7yGcIzAi33sIXYMGyihUt0UA0ge+N
2iFyYIhZDtPHtpqAy0SsQ2pIhlEpf/I5PZRTAzRA4EaTceGhi+hrX5Y1UeU5y0QSp9NDGk9ffYlK
JsZ4JJV7i+R8BFdzqpmcruMmvWvaDMt4iY5F75k9TYZaxw5dM+5IrDtgwgFjCCJN3+oRZZuZIWcU
RffqdbSJ2gY/MVY0N+rQ6TF0TcmyWFvVi2i1j2Im4iQzGnddZz2Rq2Q2VQkc+KEkCUpQLqIF3s0Q
74y80HgjcuYYbcn6KXWOcsC6hyk+Ntphp0okVOE8QXGX2zLJiWJztF8EnWTrQUEaScMpRsnE9EQv
0F4vexNWiozKQngLGYp3vnhCJePk6a61o+doDvzBdk9uM38nMypQF6gG0p/qgTiNAXZSCK7BM5mo
9OGrbLNHC3FIr2n8RQI2L0LACJH0lDX62VqUjVlIVb0kDc6L6jHp098E52EAwVQwoR6UhfdhLEpJ
1lDrCjacVTGqtehBwx48/6Kr7BeFZR7UA8xWuJhJGHz1aDGLRZSJ1ttdJbLDBjFFxS7HezMXIQKT
9AlK6pOFtjNaRJ4StafUiOhgGkNzYyCwDyAExjWPO6+MPmFoODtj/rFRj5aLjLRa9KTL8mtYJKYt
WtMCzemceObGWWSo4SJITS0V77Kg/JETnfKQzk/VMOK5XjrcmO6n1qerI+GzZ4vYlVgka49E6NgN
ZXUcUcTO1FOLQDbouyd9kcxGHQObFBXtvBoXSW39GiwCWwJgLURIDRtjfNu6PDVocU00uXz20tIg
0yUDGsHuG8/xL0N5ybalsNyW5JFq7aPtuA/9MkQY41u+xJZG7mkyUYgCRNn3oeWsCFhSfgATAgiD
1A5p8KVqJ9rVikDUYIlGTWpCUlPSUu0lNlVfAlSHJUrVWUJV6yVedVqCVqeSyFWna7eBaB1GzLg1
IpE/1LMNvS9sWgCJwNw6J87Xtsbrr2ujnwjtrpbU5Lw1HEDEACgPDSO5b/eIouny8qHfJpGH5sZq
HgtLLZEs5tZsCkwGeUnwBeG82yq2obi5XKlK36X1mCDubEYYgSEHvdcwf7miYIwuEFSMvVcPF1Ui
0Xe5dDb1AgsyU3iLFPaAAN85tiN6+qRfayQJIPQCzKTZzctIfKNCiLYToF5Weo61bWoJIorphZoW
N/o4vTBffU7rJFgNHtr2MX0auSSuDPSfklCRnKsNJ3vG+AXl7r0QzEGc3E3PNRTZtjXe5lqRQBV0
WNB6xs2DWAeJqM4Rkq1jpcy9ZlnVvVNXIUV0qq07IPXniC1o6TYkbFT1n9CRYxfUP26myKvMnOsw
0mEWM/4HXiCvAtyn1dhYY0UfkAwYMLASeb6WZzZ6XJDiVfRUhfK9bZyjMweQ7yAxahYrWDVu2eOF
azewAfxqOVncRvFBmt39YCBkZKDLoRRidlIB3H7ZThwFhfPsFcdGAzo3v4azfriWOu1AEFLVzyUW
SIRTd32acapP872K1Bdb9+9Ow32oSdMFO6Aflwei7pUIDkFGJYZJ2oNGvGbgao9aDohpGI3HjqBl
QzAZnttuF/Su+xjpWG41FQabOCmJ+ITAjOOVo4NRBIlQmdh1ttlf6sa6Td3YsJDsHdR11mMHRp0D
Hr17bKUnxLoBhj8Z4HQYMLihmZUZ/8hguyNij9CxqL1ZCJ/XUsNkFZfDXrdtvBSEoDDvJUZLxCSU
218mm8IHPOePgSuKK5EFdGFzSQC0zG4jL8oxHc9WlEe7BB/1miVzSHcQZiy3wu8yJ64kN0LUILhJ
HX1kcIQjo5zZljTjzXMTjfEzxmCNRf/J7DvCBQyXrT2aZ6caHtjkGFgie21TVoqkZWPYhEH3uyPh
t9fJifVc4KOOywziTzyx11w1TTSnJJ7tLfk3A3pQCkLJgEJPyaCgnpgwPhfhrm1dzOAGj1VXYqeR
yyiMGqWT1YG1/R0VK3wnYUBI7cRPi7mDOiRmiublh9DT14nLIg6k8Qk5VbWm48cQIPI3qrQazmTM
sUpSBb04rieT8sYjcWNTFeGj2RslSRTs943J9fwxjA99zAStwU+/lQVNsmpQvFKXnTXvvQpysZ1o
VH1b5zJBwuKB4JueuAa2fZ6L9TCAPpnUn2imn3wIvrrIYIzSYNAR6FFwUFWN+crg3l3peB3nkZ9i
VvzSbUX1bAU7QijVTou7u1Sj2tHn6l64SHtUBUq2Hp3PJMFkx6zGnandjIzUFT3wMPFi5CWzHl52
R5qbFzCJ45ql/LzMy/gZ5hYM981s5iP89GkbKS/atZiPYwvLK0qKZxc9qt8ZTLjdsnvORXR2J7TF
RlPUB6sZbL8r55ex2OrNQoqJKQZIuAAQlAsb+78/zcWjOSSM3d97ScWRN/GrF5sTOUVucelVDXiy
xz6dpnJX2C6GNmgvrVbZfqC12Y57GiSt5SCBbEAM4aosXe1dy5iQBhlIkDzWNd/MgdBG9s8cFxMW
p8zygdB/Z7Xzi5FJu5Y17opmgIKL2uBpZMrcmuZr0scDugTUzqJ+VH41SuYKzGP8IseGbxUpj4Ho
qbDzo0iJRzc767O2yh9WqW3sMYnivPJgcs3sKF1MUwHwiklxyonGfrVHeyuyMTyZcaytDc9cJmGe
dQq5xcaELYObKndr4p8zymw+x6wJAgoAXA31uWV3wMx+XZVNcC5GhPTsgn3X8cqdyG9pvW8XNZso
3d92E1+yoXMoh/of220PWlA+khBx15uut7Knhm1x5WjeCuURgF4AlHpILswkk6sno5mOyvtBaOzA
Qkm0la3FD7GTz1sXRYtHlVil+3awIal6LUKodFV6rrOpcKpuOg2Y6mQyHTbyhyKCUBhzp/kl1Hff
s4cU64uHixeHcmWYcHZbuDvldxCT9TewVFGD/VjZyVcgiSNBAr0sn18Zxmg8ecwLHLttB2F/5fYt
xQuEFTkGBAKM3zHN0Bxc9UAX66YDXlGy7vGUc7d4SYT33JVH2yPBOQrwkfdKQN9BeREr94hGApEh
mjrZg4WcM40tmtY9GiX67llpO57C95ptvKSCJR6v+88kNkaOf2HucDOMgcIJFR0LL5w2DelfKCjy
H2ViFXWbqzFOSOo4DtZh6mIHSeOL2zU8ReclFajCmNvhWeHpXD3YxEhelYm3HnRJE8urZ+TP6C9+
FSqj0kF3XFtXTXpYTfP8Pca4A6CyuuuGeK9P+NQdjd1Hdirgh025AONhfxss69kD1n7Qoh7vO/f7
X8Ob/+HwBlGuRejJf67lXYefjJXVZx3+Rznv8pl/zW+k84frcvlhKfJcpiTLlOav+Q0fYWgjdN1h
Ee39Odj5W81r6n9ID8azB+/cXKY+DF3+Ht/wIYS/BLg63MQGcqR/Ss1r/mPUii4BsOoSVrvuEDQg
/mF604WOzPQsJsDTYbENuD8qUe+XOK6VxMAZ6vracbz9oEPo4WTRmBMzKDRTCXFY07/qRXvXY/M4
hSIlPbu8inLorkNHeKHQWjiXuCf9okmSTQQ74d6WOu10MxQAyAIbd/TjSLu7q8axgp5YgC2y+y3T
IfqECqqMSTCnY5rPMDrpbhPD2fzr6v4fXd0IuIkO0v/L2eQ6DD/bNmr+wwX+b5/81xXuEgWg6xbc
JxdBuKc7CMb/usJd/Q9h24tmnQmgTmARH/m/gnXrD0MXyzUOz9+WzC//3yVuSATwXJauYxl8qpTm
PzOhRIHPhPTfCdYl95xNZhIBxq4gNItYgv9/RKkHcZ/w3wiD3aaUtFMAu11ebyLqkYgW6K2aatOf
SFQ7hDejnuy7kbnFNpS9OmmifjDiPkYqacTPuILu63AwL5MIzZulsRpr6vLaDeypaM7uhsQoziPV
UCkM8xiLMtgmA0ZytCw0NAZfMjT3Rpl/pfrM+tlyV8yPBGZbd2NWWnNOBhPdhDUCLIhfQkgcmvMZ
zBh5VId6p0a2Hl/BnKcbC7lCkOP00X8T8xcyPXSf64AD2iwB+kkbeH20AOW6xTI480Znk9pC0lWF
c4+8MSAJAO9REJjvjLw4wj+6MaDusF6tVKU7I25CP88vGDThQU0UwvrihSyAJeUmlhyBJCds+rNr
tC+h22zraB5XTXIQEyoBm6SzE4EzGwEJXvdw5JRl/YS/6mdE3wyjq1iLsCVIBTx9A+a4WgS/Q/ks
y+hQNqm5I5hkTfYIrBJi8lZRDCYE5gNhrDJhWV2BBRvhBIkMUci5DtiQNM7E5MnkbB1JYovz4ndM
ygWRDrTu4Y9gcLPpTcQptjKd7dDzStqd9ug2QBrT3D0RcrxOJtgBeOHpPkhysO5AiCI7dSZA6hRb
M4AGvebpVBfploNfED5RbluzkDtlorm3Peu5aKmZOiuVS0eKmRz2rEkzrJbyQFp0syoXkh0/olIv
3ckUFlHSsOkOA2geZeh91NgQoiT51JnZMgCHa1Dq3W4GM2lwCcXiZjYMeC0GCnmLRUxnDx+3jK1V
Er11QMH9viBbQIasqYn5xsiNZIzhUB9vxirHoJk5WJGLJddPP44i9FsjSC8WCBze5fGmN3kO2tw0
iFEu240IJRSMAhkWUyMQ4gjy9Pq5SiiHCEcG5q4kciGPUQ4GXyfbxGZVfjS84iFG8DUaw+CzUfdV
VD2NaaeQTjw5oNS+RIGb34ZPolefvQqsh1rBtTJjU+xas0tOOFK/qoC6RwvN6RAEyC1TC5lDP7eZ
H9H0bysX8500tWHjKjWccDYQojRzkSsZ3jdzA3w9D4KVGah5n81JedSmZSgqRyAqORCOpjD80OOl
7kX+kjPKkJhpQw9sks6iFugg4cX7NE9/ofAVcChRADB+gpgK/mJQ9e+uHrD2IeLnFVrVduGj2s3W
Ecf8OtGHTe6A5cZupyaK0DZn6FMK1Hh9u3eMu9El3s9QOy59gPY0m1rWPFUz2qTSGfayoMRMI9Il
uUBbN0r4Hs57mtTQxSQWi5CpYEizuksrS+cXRHTYddI7Tk1x0ye+vyNnisSofOtDUgAIwn1DFgxW
rZ3TD6aqgG8tfZcAKeA74COJA+/Ry98yB8mAGcZPJh5WtrIzxaZkrSDECOK1PTc8GCTObgLf6p1b
a58FXKHRGbfDRBWLwBRftpeds04c58S8i6MBVc6MC6LV5K4EggClHo0R22xEsPT0Y1G/zKiSc+cQ
YSQdKRBgYMqQiK5+FfbDS+WAGTCiBsAiya0If9U5TNGTRlZa7ktSmpoAq783PGQTsqOGd86T3R2a
OJOfDsG9/QvVobpjqQ2WxYI5U9PiIFU8hdY4702HCXrVzH7o0vApg+zlIlUPBVq9kzt2j6RZ5Ixm
r6WsjomU2bUsATupGDvBaGFv1+aghRQznM3U+kWIwsHV7ee4pd8pSept8U3IRYGXAtmAUZCvovDb
7MIGNSx4JBf/LOhsyPSBOMdd0zPAS6U/42+3kY3FA2jI0QsQa9S3uAeJVDiVuw1AApVe+svtxEOe
lx9133+LMblUl9JOfnWqZSnSgPevwjfdPBYzFlNyPpBmINlmfgQUayDcfMW4qSQidLiwB0hPbW/w
m8ctUm1jZkbd8TagcHUxgLBOgz18CFTw0vRYDDpj4uZRPRrVVh0sFR07h7lf2wTfvTP/DCOGrSlm
HqKn/ONidKH8LeKzsj30UEPolY3aN1GStvb3bIOL60L0DvPwuw3JNzbSl8QQDyYvPrQFZuGgESDr
DV9WShyYzB2+5tQdmBkwpkQ2ZhfkyCodgYLhuM9qhhHk0EPXAR7WpiSixuheNK/di6Sj1RRwVv4i
jiQxxBznKauAigbueJJa5fkSICwYG8VUsNdxUyHcERZasTyMrMuMEgE5Apav3rYPZZ0A+gJN5dnj
d0Jjv7IIjCnLwnoxYB2DcxnVuyV99ky4HK4tE4SHenCKVe2GMI/S+cGAhvpjZ8bJnRjLi8Bsodi1
2MYsE74YmqJBG25lG0179Lxy53lg/FITmYGtYuCGEggaNBbk8YV9tZY/jCqwriZv/5S/BY0bPrVN
t+l7Tnot4ayQogr22M9ubgVYBNQ09uheYIrPc0IL7TzdW8T8Dn3qnQl8ZeJArs2e3IXKN+y0ecG4
ZGxjSAaEr+IJYiDcbZSpf4WTkT+N4U/pMcuz68K52qOOtToFuWe4qG9V0ZD85wZbhnLJSUtz/ZxL
ElmngWUhDyrzJCdcCtHcbu0xYzmrWdiOPfCZyvzpZ2vbhSS0xF2v7XWMVbz9k4Ce4O1is3jwjGi+
yvquMtruNDSgn2MvPnLMrUHU3vIAbIunkq+sfp/0OYOyC0xOJBenVndNV9mk6bHO0jNs5S799pzm
Fw4N9aArBnq81mgyM4dEYZusDzt9N8P8M6lQpelx1RGaMTC1WcLmVdI/CsfT7tJmmkgWmX2D64ps
37o7ikT/JpMIzN++WA6/dWJqKxczxltqo+fS0NJphW0weVXY1Mrax//u47ZDYyWBIlWhKTaDBU6q
IKd9B4QfRFqMBox3Rzs1U5ugeisMkpGrs+yS2hd1max7b5pPXqh/Nfnc7SyojqfWUzzKELXEOi5m
T0jtmpjQIIgrPk5lpu4s51w3It9ETs+2N5JnDjBFxIHaRlwnG0+PWU8H+Md5d2Uvvxi1ndu0uyeF
+CHP5i0uiUvmyhebFAxVfyVsdyJrQhmJ1SB23iiTEh4b+uCTPDv2LSLlnygxWKtX1ZNpkMgyuBg4
UdgQkGESzII/zb0JayJLd8H2MfCHG0QsgWdlxg2VD8Vfr85ZUZmMccfHaqbYq4YguDJ8e6j7uHgo
O9EccwbgzJBHaIYZJlDioNWTyV/Z0fDMMPFjlu5wDKwgxKhG8q9u7mVsZPfuTERiHjSpL9osACyE
v7EGc77JsoqsQi0iWyt33U3YB4/M05wbB/iRDNZrMej9U6/UdaBOBOKjd3ex1/WbqZlmSljwllHl
Njs368rr6PF6Q0AHclbn2q0t0i8FperNy9NzAKb3Ag+juWD4bi+Iu7/ZI3kkC2o+ZsfqPjNJIk9H
TPlUmHDSeTQ+KNO2CaZ2sVdxR7BPH40j4MNnsORPaYlMooNmL4rpAVPNFR0Tz0fc4eu2b35cXm9f
MGaHMhahtCgFyNS4pm6XfqcREdO/ZSN7lJmCYRnVr0qNPVAfjWwJvGcvZ1brZOGHUKW1smcUlJP+
jrB+8KdwQs4QE+pT6/aLcPvHGfVznENuDkNQX6Me3PQIO2NbIgqbEF9YF2OElpKwa0MVABcPQbRb
L4spOVK2p5wrOWU0vJn0qmTx6UnD51D6wZlTb7oeBGJIXHuuQ3OaMwVL0CIrWl1ENPwOSshto+xe
0mw8u67V4shkvYvB+hgRXNuEBEn1gjiJqvQISmBo2c8g4LHaUPjhd4SbLtfmRPy61kS3F8+OFJj0
ONxVHvew2fTdWoxGv5lLVkh2g7Y1jPRV47nToQtDP2hqhPmB43eCTE9YsTy+wlUeGgSmQMIUTn/R
o+bSLAdmIIqLB4t+05oUu4p2AnLLWxuQcq9wS03twGcGAiFz9mC2cgmJCt4WzYpUzjmasqfEGI+p
TJ6EOTxS+aFpw9DZh9hGQPKNHpVaMg5nnLIfbWBSHnh4Jrn+32uuCE1oOaAXz1nTY8YPg4rurSpq
dwYZFfthhBBCAc+zZO6dXWolOk95v3Td7hyNHjpr2T7ZA8oaHHAtOQ4RKlGCz7Kty8P96JRNdZfV
tKmWFqBDULiKR+KfbjiRcaQGgidOJQZSt096G4HcjW2xzlPZX4qhupO4KOKC3WTNkbXLBIxn3H/9
XWaFt6pEA95Z84BkHg2saH5n+eiccoVir+IttrUIUbJhlA/28kctxq/ChOMSFtBCSX8BecsI7LWc
52Vs3MFGdZ4q4SJ89OK7OOEu5grsz/loHYhTs89WPxFLhEkHoR76aDg4PLtKVexRtAw0AM4l7Udt
K40mvyt6+2S02Zdptd1LBz2kMS4MKYgZHiFwzr39VBNA4UjtY5DiZWxYFI30FEkxvcQ2AgFRbrwZ
YTG787cgyNx9ost9YzApdsb4LVYOmODWA1k3d5ehqMHPkRnm2vNxHttroLIAh1W/a+MUUwAwp1K5
EHq8vN/kNUWzhUEhSTrwkN3Q7HNrRCQ50N3iDusPgWseggRrXc9MB9WLrVfLpX4mdAc3Sk7yiiLt
9yCyutm6KC1Z7UOB51FCkp2dvUOpBu2mhW/EJzvnCiurkAYrodRI8K0W9SbV0H2jv7JWsHCcjQH7
Z1uSaL7S9VIjn7A8Ck6QF9sm9CwZZPeU1zGjdTHtM22c/BSn3jGmxW1Ya+/lkqtjB6KGtlsjUGF0
Uc3JhLB3hihsAvgdU4g4nt772oIma+P3fHIgHBoaEuBJXl3F5tmErL5FOrboP9vxggESW20s62tD
eohr9qd4Lotz3g7DJUbxsh5MIoPsYDoXpBBhOOvlWhvq9o4YIsRstnYx7OAGXBMY3Zy7j6kd1psA
5cW2lOFnZCv7litIOKwp09cax/w6o7zfofxIN800OGdh0OcyPfssKeBBtbfxzSzH7mDPWPdqev5d
4FQa3kfMa+NkRieb522r2+hwwIg35UCjgQX/DoErYUEmxUIrrJmjoGoPrRNf6hZgwYhmO8rsd8fL
d4qLJUwAks9wF3YIz3JE9QF7jKyujpGepge3tz8H3SzPI4C2ta27wSaXIbIXBPnK8p6jEJS4FcBr
tlt64ngQ3WuXc1v+H/bOY0dyZd3OryJoLB7QBY0gaVDpXbks1zUhqk3Rk8Fg0MXT68t9z73YR4IE
aK5JA713d1dVZjLiN2t9y7Ka7rMap0Mem+bgQuPaqDb7XeM+RHDQ8+F0HD/eqJpdM+2bw9bqcyny
ZqtMDwKWUSYPOtvNycAchqjejPDxiU2O7oCx+QSk0eFnQOBu6LIQ61A9vk7LZpHpdi4ZYdC1qDsB
L5wz8UHmHD6TjP1tmliGizUlWje2LvVSOOeZCISj8jGdzbfRnl7mfe7ySiIV+hPN9CWtLkCYhsFD
qok+qGuK0nwqSeMiAo72KcIL3GLnCEqW815Qbw2uMHT6SBdT8jIemEU8V8wXyEusWdKW+pg0klw/
dtXrxoYwUItkpDrNbMoFj8QoB4dKvbj+KvNRXTstTVqugzesyt6+z5kKkMnMy1008VkxmkmTyton
aTXtfD94sT1RX0OeabeADzQu13oomEWYMD9l0ZPDU31dEBnjZaWS9FTzNE/VMamkc+/lTI161CPr
oOieFWSRY+Yl/r6Ppk/tzvqkhwkSennLgbxROXXtvLEgTkO4sNXSMxOcdjoL6c6IVzBd+YLMUNx7
5UzUCYc/UvEtC03BOZ0WZ1fLgizhYsIdxoobkF4pGgYJSdRdfGI+6tDvrgOeMmKM06fFv7Vw7hVN
wSGH0veR6mXcVh5X1WLK+8BPQGk7dLqzSiOs8v0f6/YTyfHcO/ZzEaLAMkE/nDBlk94wgXAm/XTO
Gyq3sSaoQmUKDaINxMEtw11RWvoxwoQWTh7o0RrJEDXRcvCjjAJZsQocasR+AlrfOS+mx8JyoTEk
OA5MPF2npHW3Gt5C03fbJgnJJVwyn5koKKKS12tK6ytx8l9JGZZn4rx+urZ/1C3Y+GHGUV984rHp
5vhXCwRgY7fjn3kEUNHOc3GwlD41VRVhPd7aPoWwqtwMj4fPjww4Ps8/zGA9+k1rr1XYE6Ew6BmB
WXHym+lpKbh2XRW6jJlCl/p6eA5LHbENZ3pR+DkBSsCKa46Bm0/y9s3n3rKWk7watwfDUByrlKTP
0bK/HBpoPpLpVdf12bVktDIeEp0xgLOlrN/jIIdNwBgrT8pqNy4HXNoPGBgfHI0zpNfOvmobvc+y
fkfun+xZ84s0x87QbCGJEgBHMo/JynNRsllvwQNko9ipMGTPbEfI9Pvfc0DZG49kiuZVFqwd19ni
SLcZbY/4QGG8xY7ZiHj8aTK7PtafobQew0Luh5moxQkKF2twBrCl5W5t5V1nrTgraPSYegQ/+vRm
HXdsgmoURJshaNGSRrgm40fnvUlVfS7Ypt/ZrXew+mbalqJ6GPwEEq63qobfmfwlYxbYQWruS+t7
CChtAsJ75oLy3XPTt7oI35G+WKcikFCsG7HmS3+ZltaDuR/DrS47Df5Uc5k6mOdwo178Qt17fvIb
Hg64GIkNqJRM3ulxu01ecw9wrWRPJchGLDVyhXNiOWX1QkxMb/WIBkkGBI6OkFOmB7eiQ47YHdc3
1gsG61MIwou57trFSn3O4nfRVfJUh4FNXyw/k4LwADcE28um5Xc8tt5GjaAkVDzuot57mkePx5XS
bGC0guMe14QEJewzcen8kh45AjKcw49YhQJIoSymU2D0HxPcnPvua2xXX4NcjoAPzklLuLvj+xA2
Gozdy3LJguUzEd1D49Y9FJMDJeC99qI34xTXcS5mVJrhZR6mr6WrdsUcfQR++JjN28oMj1L+KpNb
kXbLmfW8ZIuVntcNVDyvNKRXHFnG/iXqot/0zhTvE5gusVnQcXcZU/aC8yNlOAr+xkcyzIeDD2/m
hD9rOYZ0ilC1F1Cge84l7Ioho/5Qupuyzb9zq/0oR/Yp4X7x3wYr5B9znyrStno1cEp3KYKXnn/Q
b9NrvIQvgVueIy0/UofQSa/zt7YuXjvSzjJcM5l0n0wavVgeXfqp86efWkTv9dR+KDNneM+oxEAK
2O4tnJIZtBrOPif8PfPD3pHRupk4DgDOZyjRbSvFtRi8Rg3bJS0Wvcmks44GBMg4/x/GyWoIh0E6
HzlACGK88vBhrOneVkwEAWDGm7TqY0gW+NK9CTIHfuMzo3csL/G19CvMMWT93JPb/eFVwn1nRZcy
Deh/taL2t2U1/U4rBJBWXn71svlCTlM+4can+i+6LkG1MQX3aiCUKHC/bCdqeeFwAufNyxDjZx3A
NPfZZHZTxkMTxchNHU7VYwWRgs8SxYI1yN8O5Jo9KS9q4zgkR4dVPqytilYGQg0SHs97bdXw3lf1
5xzmatUQj3jnNX8sSZmGNJHztGRcGVoSXx3js/2M/o0gTv5RD1rLailGkk4gZpoomh8yt+NWWxay
PzwGmDefO1FR7kazmtybNt/3qXHPLDx3yqr9E9hkK7yb5lsXUNbERXQr9kn1OWUY66PEfGKyw8ux
kExHmzkO1jkXKudSRlhm6xH9fvcGaHlTV8MGUaR9MJ51L0vnqRFZelnUcmYrUlzmpSVMrnR2U8+O
RbTBdhFLdOp6Au5CzNhDFk5P0G3uK5Q9hAYh6WeK/+ZOVvEkFsy9YSnvAzqlUxxYN+qmzX5PQ5Kb
NWFmBdGPHcofRQW6d3i/+ZFREmdBA63fhy9kicE78Lnc+axY9mxqf+kZsk9z23BVNeNVRveruAba
FZpwO3ty3+nJ+WgLEs0yO34OAvxxskLMOPXDq2qb/jgNs7uzNf7yRdqA+VRxhdTyu/JGwqdoqle5
PbxNWZm9re2wIiXaYSEh05s6Lo+ADiEyvjM253qQwPRLQmZ4dKL9mKBEB/Q6IUhzcNK9Kk1dV+ZE
bcJpxZba8SO2PrqkqWYFmiAP5KolcKA2+shwCn/7X/wNSGZy6a6M8pNH10B8GhneS2d+kJZJj6QV
1Tj6INrmm6zIzGaKyOghma2iY6jG8skdp+hY2jRoDkCNlQ7tb5MSRRe0LAviKn8YIlU+smZ8I+HG
OasYctAone9eAqQQGPo0DN2jZmW1CwQnzqjrM1B0JasftrRfsYRsFiX89zBx32TYY4+ZBwkmFW27
28nhWLL839AqbsqpPSM8N+t5lOR+HMIFPEFb1PtRDc8tEKlL34vXPuicrc18NGGeTNJKc5KN/3PG
innEXlE9mvJY5on3OGBVYIToHf2RgMUqWFgv9D7swpj4n6AgYhuBZ8Qgv4OKILvvqJ3/NLXvbFDi
mus4Ru9OHL61bmEereOShex5+uEWcf5aSxs44jm6QU704tf7fK55SDnl4ZqIr9SjE5ll9T0HDZUS
toJuaKdd6+lvBGcsIxsyKxESinXu4EVd6AQZq3XbKUbkx96GiL/mOUAauxNsR+7MqvOwXfpca7uU
2EWyX1FddR66aAw2d5ZLZwxJAWY2ZqMAvDo7zwi2jwhyj7hnTAzT0hJYLCdvn0Dlspca10GKMrZJ
JdLnQW1LR3T7QaNfxuxk0vpWILu/NdzhrTODzDCiybeTG3OOC1ZKSsBCFbzhd64ME9Zb4x8/njE/
R4TuTjHukzg8WOGl8YkLMynWfaaUe+09eFYd7+1u6Z8NMmvM8oM55aS8VH8qnvurV+BYBcAX99ER
eXK9IxARWC24MFVU6m5eyn61jPPBQMQADFG8Kzwga4tZ9kZEwY1Oiq8X+wOES1bTuUUIDWzCaYdV
cUCAu2Cg1AoMhAMJ30zpZjShOorbSDKw7RPDB1ZjOnt2Stp2EWIX0TTJOMFihLPcOw5jqM6DPKoC
O6Atw3piYOzcJTy0sWzsXVCab3PTNiSFS7ObImVG1HA3C14pNWlrE8BeRhH17tXiSCX3S47o/RyL
cRXWzfc0bubzxLppcpgUNVk2vVbReNnYNXyf3nHjI8KGeSXb5ZQvPtWettUuHLoQhpv4DS6F/KCc
DYh9TVN83rWxL1AOPy0t3wgxJRpiQLeQdgyNyHcfth25Sw2bPu+mZ2/ck56r16LXmHMYfaMp2EYq
Rwu8OGTKVuEXnF83UOvODxkNoteII/xSU1WPF1khLly6n4PhEb5FFM5gndY6TQiXJHLMsjDAWDHu
u7Almweu1kqF6ioWQdmA6OxOOfFHNFGcZV39evvsY+2pYaVPqDain17DJq9oiCAM0uUqbe9nTHaU
5+LFtrNiXM9aP7Vzj4IeHfiuS6pf4SILDPJg//LkzY+K6SktukvQ8hAISLscAJpKi6GgtB/+eszg
ANt80/0hk/ZC4h/1fFzNxbYtvV2J1e9CkPW0n1RSH6qF4fD85oYUKL0Egd2XzAIxYKXkVvr/1vXw
1fvQf57UuKzLYVEU2N+1Ycw2Yz28mz0bwFu+vMNsAWdlT8N6kfDFZwPLoMkr4j/nieC3JAKJ8sFu
3t31Y/YHGHC4mS3NobGwsCnsXVItAcXktO9Mn1yi8SNfRLhzaqBEyUjBYbVZfC7RiLo2Y/MMwd+d
lmOzBVd30l6aHK3U//IczDluQZYX2yAkrjy58OicbGs1HM+eIxOorYF3EqMqL1Y/55txLMb3UDq7
FksYnHnY1Wqwt11Hy7BIj7Ts2H7sJxZWdV5iXx+s/tqjSOfH/plkfFx8hgAP/jxzWXhHxoXDi6vj
W3qbxcZjTndV2FzbxeuPcQnQoXJzlpFjaB6odO97P493dlnk5LslqzjpAWFYdbaO2uyI06W9yLpY
96rQjxp5U1fmNyiV/cFf50Ih/nqTBnz8pwGh1NAPa98Pk6PCCw4rgAG9a0+s8D17sxRkZPgt9WRg
5stfvxCZSq4Oxs7Nggvlgc0dXjF9hX0dnVUkcXj3GXvtiSoJ8tjO4xjwyfJ8WhL71S77dm1Pstkh
/melQ6+BIcw79a78OYokP2bl2D8xeNzp0Q8vQ1Olu85oxp4DbIW50jvb+NNzT1RhP7EP6+17OoGM
GptTvtNrCFHO2Svlc5wF5iJSl8DdSuJK1TOGJdv7E4VjcVl4TsKFo92BBijbFH+lFhJAHER6x8kv
bVdfcsBHeNDNLQEa5hWj7nndxLcEDOVsyJywH/126A61TRmXz8UGHmj+p7Xit5FJKujpjDD1jjzJ
wUCB8aro2OtUH+Y8fsq6liAZT1Pbim7B7cBac3Kneh+O2OgkF/xoXO/BjJgvIJ/zX3zo+l0YHsbb
4CkZ0SrUJU5GK+y/USO465xhyTpSgAR7S3kbnwJnU02YO0lMJjJ57tTGi5Fm5YV80jG2E6ISjkWJ
N9MrbKB/Km2Ppt0FucgfpsKl/B5SYqPGIX+wcsjxvNnvhd0jqbv9kmOj6LQPmc+zVoEOR2ahNskN
I9dc0J3LmASwChUTcG4UAtlfDNDqMzmkChtcFooIA69heSUoejzd7puE4UdZlJ8Us+W+JIkXoDg6
mII+IpzTgLvHzBBmxDqQOUSapGaF25XlMUl1thJK8tKGHxVSqhT104vOeUxIRDEkIP5cuotbxq8o
Tkqm7IVzYcoZ7q1YjZtCySf4f+HDPAv/cah7QD/A8VWlv5h79pem8XBepN0fF4kuS60phsKBDoUz
RF6wos4PqmzWzBKLcxCZ+K4KekMHX+IxmTFupmFCT1eEayu2wn2SBM3K1Yl6D3mw0SeSQSK1vRVe
al7boYB8aJX72WZtkMPHdUmo2Xddy5K2BPrgdcqiyvfh+BCUowbXZx5ePWc51XLv9COBLARJBGLB
J0GJ2TtM0WpzC/g1Djtsy1yqpWbG1UASAYxHmi0m2fWI1J4I27R+I6K+QHsi/aJHlDVA8x5Je2KZ
h+8F5b3dz6ihPN69WoRyw9ix2todsvwQG9KY6/FivOyZNJ7okOZYdMAr7vOxfW6dAEBWbz4wI5A6
7w3Fzq2rH0zOG2g1SbNzhWkuLgNsDZqYnUy77JQt67W8gRPGrlUrR5rlvlHJM1pHskuWftOh3qLD
tM+drZAMZMNLYbpv8aQTkzwWmXgsFAjQvlHqxR+mX00+Hgyjv6Bt1qmY+xWHaIrDQX5bFOXaFe8e
OieiHGsEQ1BVo9R64x2mD8uQLeHh39UT2oDaIsC0dC5dNISgN6FusZfe9rlLumoiDh3LyKVpCYfF
h7wffHVRTps9dKG4FAvxkhOfug3esDzYlq1c91l/j8nXPfEKdwhPSFXp/ACSjIoOutxXGoeoHn9O
cc2sk/vTELU8EhqGFGJc+ywhV5GDhKuPeopDFHxKmDOxaNxIIRRHFj1wMTrAxjE2oH3cIy+1Yi6D
BFOzY8ylaGZ1B48lfQgg9izORCgqyY1O+OEvdrjOW02s7VB9Ayi+RUUizbTc9LE0TX4OiG71cqS3
kK0ac9MW+c+Yj3des2R7aaFGH3F5DmH9ZmHyLEz+qzFOC+Pirru5uzMT9djqM8gyiYMFuYDrRc5e
tTDWB1JK0Tl/xRrOuqqmc8UWa8TE77Y9GCPUDPVAyknnePbdOILsKRZrV9YDASAFYcY3a77lbzoi
RJyhfYuVT6/0G7MO5qfY+5yJBUcobzacwCHU5FVme9vaH1GHRiOIKXANq7Ij8XNAjJnlAK54g9eI
Uyhvfeb+ouS7YjpWLQrPfxH/9hhu3/QFf+wptLbpMr6LHCMIa3wsvglxl0ggbyBc0sqswvkWRhyN
IZXQqecIl1owbTaDz0u/VFwg7uCZY7Tcd05x86liJo8Ub2dPUSVxJ9Vl8zi5PVqR7TR07T4WaNx8
TUiqGF67pPBOca1/tgRqszPfhqJ9pjgj1G3J6ws7TCpjKKyEQ8lNmkXnokjcSymYKdu52FdVzKgk
vvGputsLP6FJEz0lJbuJikab7aEJiQ7MYDcNGpVyV4z4rxcIVWNISFvw7OWf45j4p2Giyq9YUZbT
gMctEQtFuwOEYUSjG4NWBV4QPlaBl32plpzqEj2Np8X7UKgvp0y2dpiSArKo5Eo+HdKusH2Ddieb
oIAsrcZTou1f3k1p6eDm+RHhGFQDVsqUVBVFN1oaifarivcRPcAaOMe8z8aIlbhH8GDJG7x2suqE
72ze9WIUjNsZpDDE9+6YX/obn7if1WRnTNtT8Jrgdpcn3Mxmg/zMJQKR37pJsDx5nc2IKMH530CV
Jf8MhCLS/GtPOBnQht8Boz/XZWchPPd5hjdnEZiF61lfw1AzJFanXHbOyZHx81TWzS5QU71JQAds
PFDnTEWpaBigi64tvzyaDBuQuiXGb0F4SFF90v+bXYvY9iSIT9i3RZJsElmdXXts9gjl76JEKYiv
FNWyvU8NlsOU+SA24uAoHKxLk2bjYsFtDJEoMNi4MYXE62gQjzn0s1b/nbc3xpq8uJ53gMbjviQM
7CDwphz2cyNfh9RCD9ZFJ6F5ZBdd1A+iQZO9GAn9LYr2EHSsQ+IhMYoCIIghiioR2dE2G8x5dtG+
mqqdXpya5FAcyu5hIa/ojvUob8zSWSd8LMCQGKtAl2L2a1HE3RXM1ne6vs8KGx/f7Rc0lc0O1vw1
9/GD3fXRhZYXm2l1mxYtbE7/v1fl/8Wrgmnj/2zFetX6S32VN0PWv3ix/mlV4e/+06ri/MP2XfIL
HBe/k/CD+N+tKmH4DxHiCrAZ8zh/T1bwnH/4AW3Ajb3jeDEpTf9hVHGjf/A/2FRGoXdzdoHm+R//
7df8X9M/7eO/BSb0/8vv/1Mz1I9t3uj+v/9noJ3/4lMBmusEDt8WMQd2GAYiuvlYfn09s/Xkjzv/
ZTFd4Iklh5rYa6j+XUrlH1cPnte1u5C2g5wwiWdVe9M5FUmHdjpne9LL+SlI6h65kB8AxgIxYuDR
EpMr7xqB/MG+5YZEmlzHpJiqV9+ykk3sQNgbNEYR6sTY/hWwltkPBXLZ2Ef75XszRMspujF1x2Br
VGHngODKmHCiBqmlq5td1cLdE0X0w2qAf0boNRY7eExihZy9Z6IFyWXAp2xgV1tqemZGhGUFB8GL
aROg1lEbTWvMy+N6SSDFhcwwiDpJ8lUmbPIWq7Lc9j4p6Otx6Yuz10MLtwdAaMsIgjuF1kt8Hf9+
GFxb1V1HsrPnIrr3W5ZsEq//KjOdBSuCMerTUBK1Teoe31jidjiPq5KrkP6gHLMs2FazomixUyV+
u3B3cbj7KdvSpa6jbDNaTvtuqBrdtcyjkpDYLAAZEobLYWT5/gKHwjowXgoAEFEhwHQe9/7MMKOv
slM2+9WXHHS5WbTYjraGnlHekGVhg6t+9smojhM8O5EU5x53wlkqOM5VR2eG/O1QuC1KSkwd2uG/
4LsvCQXsmdSUFm3CaP/pA0I+petfp7I6Wlz0mLLRTOU/S8uUJEojBOi4pckYCocdCslib024nh0U
jpSwYFCYCOyHaEJ/3iZIl90UzJ4xbyydErgN1S4Pyk8ERCS6tWhekCuiCI4E96/yQ4DAyEhPPZfg
duznj7QHYmZPvguj7Mbdpfzf+p7m5pb2rzEt0UDMaJZUzK1X1hTCSLbIidQxPZpFBIFmXL+DFTyj
3EodbIgKN3czYb0Rbob/anRQjUUwSLk3yCZLWJCQjniBHnPLuiWsOClqVJlIv7YiceCA1rFF/ESe
7Gm1qxUsKDaKBg9OwRiVeb7uXhoPqp1gd/ekIZ5AkcnhEveMMHOWMjsIITAotCUfp0V+2nMEvice
h2e7DOJTOZPzFDuA+kauZhCFgOP5tBM4F5U2MzFuDpbDpTgJIT0oAWm3srXjQMLLgAPNS3JYBmII
YouBW1iKAT26FzwDLCePSyThExogguWtNN31ri5QBSPV8oOi3rAFCh9YTqKsmEkmt1jj73Q6I/Tz
FvbjiI2fZRTIPb1EtVFxK7cD581jXqh+U421Bac8unqsj6FGzB4il54YAJvRFAsOJNDM/JDvMFiW
VjXIO2JIHZT+mdmNGr1PLSP/1dOJDXGLptLNINJlyQTuZ5pZMtZp8K5wF5C4bZFBxu7BGW8CSZ76
kf1Il7wSSuo9BgCzj7UQQEWr3myiHulCKWbEfUlNHAW7cKekIhCBfeG4rp6qmcH5AoQrU9YDff0a
mi7m8jp5g5KO262twkM5OQVJnE3/0FYsQJWDgqELS0LRLew0WQFffJgt0d1jFVSGsmtgo2kRlvOj
FxO0vGjpDTv/hs9xtYifeZmVX0zKi13SDMGqUkRZIWBt+7UB1kYlEaVIxTR+hZvqwsx4rqIpfENy
s+ysSDsPthVk29rU6rHq+K5Q1voEcWdqQf4BatW13uJw4uj08g1olwYqkZezPK7JbIJRrdO6zu8C
QEZ7TWr9iizPcFXY2VvXeTyxNkzy1oPlhyCdrMaFv5FBWL8rMaoR3uvZ6ypOJHlXyaBejARcPpSz
eYoc8LpVz16+YYdmpoR88PRe5PVN60SnReLe2xJzNKks4bMTNWTU1Fq+27lM90GWxTuYj/GGxf43
ErjgPIXAUGK+Bs4ipJ96Uc+mgmIeWixncAVl7QteseFlKKrmWFY+EfMTo6Ox7iEoZZk9ShS3auR8
SgtKLIbLvIWBfEDx8BKzsKeT7BuIok3T1k+dLfSRHVZGPo0ODtktXCXHL0T9117/Vjv882b++03s
/2vCEe40z3NsHxWx78eBZ4c35t3fLuIpSf060HmyA/OQ/KzaPtcQfVN247YXU+K2okgfWQI5y6r3
renbuemfpZ+U36QHwBCys6XdOZOEO9GS9yvXJvFYv8BKH4hoj/PuzYjEeudl4AIJY+6NoGknxKDo
5oDGsvi/+kM5gtF2cwdZqJPspTv7z3Vbcu/6Dq8h8ruTh9nru1VF8CITKz9gWFiuFbgIcBpFPaJ0
zjrWv2kx9dFBxQtqlTlXb/DnLMLCard6/7+/bCKkevqb0fZ/L2BubvO/vW5kZAC59wJ3lxZEiOwQ
WxHqGE9TdwhMa3/0S+I+acPMvRz6mDERFqEC+HGO2SUUNnk6hDT2AsG27Y753s09ksSDrjp0RtQf
sjPTNp/ijjEirtw7guZY4KEoBDkyons9EHZK3EYU5vbzDHoO/nql8dC1DPKagS8KRaTbTK3XoeCt
UNE7gwFTK2sYRYPqrQchSw4cPeTnNHIdopzIEoR94Vx9XdMK6yI64SuNV83AJZAVXvybC4eWhRmq
jd+jTmjCl+AamvyWdxh0O4rHcM22uAzvfD0ZptvOvIF0Em9C4POo5lPhodqgv7yzO0876CpQfNKu
LiVi4tjziaDlBFrautP8iL782ac6v+ocVEY8chPGKvFI6na73ZTM0XOnHfGB9y2P160VVBV0PN95
ZNoRkdkzyvBXbo1QmYihS+z1UlWE6EBEvLM63eC8jUcmtTzMV03MPOHzg9t+WZ61ICZQyWdcwFQv
TCQf61FBr2akQZ/dabNWaIz2c2DZlyjvmm83NcFWtvW8FU0CWQvXq71mYW1d0zG3j8FUmqfREwEG
GM0W8c4KIrkupiaWZ1GqoV+1cRf/CagbNceeTAAbqUTulzrsfsuwZs1j3c6kAHI/ThGGueHdwB6e
fMWkmr/gwCLehgD5qQGgogaumwr+gDO+Ax287dxxIuC4jo/QC0jhNGrBnrkoEmMG4pr3xDy3BKnH
U3Zou3y5znk6HwjmcB6NFMw627+ugPp2G9T8nCvvdkMUt7sCD3Xwc7zdHz3HKLpyzMYPCnb8Z/vX
VdNkcU79kdZ5fx/bJUZoEICMawZpRT+cRZXffbrgpraCee+CwNqVuE2wvGGvfxyh9L5Ndi3g4SaW
P27yv65ci+XGo3QxVYMuKgO9Iu4yv4cawp5zggq5GW8XP9J8C4bJwo6DCCSW1Ak+CZp+qogWiVO6
xnqYv0pkm+kaRyVx1SaKcROymhIn33WdD3tpKXZ7xzoIaDMnKup573RS4kmzu/xxnIRzLK0ZBST9
/YqqFmELoST5PoJBoxjTVctjPRcTcKclYJLXjsfcC6Jd6UuusDzBrmKJxiEKc3AYOFuNw2KGiNb+
o5hhC8MPJnQmVVCPtJJmDUfKZjGYLoS1O+zJl6kuiW8vs0eow/HTIsSk6S4I5sC5yRS+LaMn0cbJ
NqmIAl6ChGsP89+j1ebqgYCE6N3rvPA9ToXz2wqW8SWcOKbSIsnXTrnIb1cuIz++K94Qgrrzqgvt
8j61gvFH13jet0f4MZLB1nZ4epb6qswityWhB/qOKsUcosAp94MbRSe2UtNqJE1hpZ0uRY9sY4Sa
LFj9jaNdOG6dmz/DY2BM6ZrY7KNY49MrFE6wrmxpxYZK4EnNo3NYJd5DY6nk4DV6frObbtw7lh2D
6akBx6FvvR+Dqvm5hHpE0e/Wn+6Qx59GuOohEoIp+Gzl63z0GZFmyLZnHEVZ9oMgJmGw6qL68ge/
PWZ/6d2KFBdhXMoHPTUtG20aEM+4wbZXQmx8l8gV1nPlPoF/wFLMxPYZ/Wt0HbjOvyUMkxetJnR3
eirjdj1ACloHC+XM3chu7be9mPQ8CJIeVNEkP9DkND/yZRZrxvAgh1IvWtuunDctIUDLEs/3MG6x
c98QnHxAl63dlMAQbqCsuqi7vRxjnsw8STlRbg5sl0MMFZ+NPvtYcAVBpSxeJHICQgXt1tmiOA0g
ymfDvO2BDPKou0iXzIDEQpVtsyGYpTlAiAixWwXAVSnuk/xN4fokYWSSn5HTmwXlae6+3zTTpI9H
wc0RMjCdroceVz2HthxIsSY+9X3qS1B9w0Qx1Xb2rqB6exwWG/yj7IObOIWh+DTQLPZANHVYmbOB
IHGYkwTFk+tScJlbDEvkE0pnzwKSZsaGE7TGKXb8lqBkoS525tgPtsmbtzoL1MI8rZgfUquBm6iT
Fm41cbngpGqvPEVpLj/nsexfHBdTNqjh7uxlCutsgHo0Du35o9Y1yzeUJUftSvOFC2B4pQxKrpmo
mHD5TdSdakLU+TMoCH30qvcE0N9KGEE0LiNkliudt6s8PKB9ntcf02iPmzFjEbyyLUb17B2Lft/a
LuaPJbayhMPXq5DRT8ZttjWxbkD2vJsmvGbWwaQb3m/bIZdHbxtgy5zDWm5H1Azeukrhg64nXyev
YlBilR3s3mHf5ItplvfgmMBzxKp6gqeb/6mdIIYVNvfzSkWC6booupc0wmpX+G6EIywKrkhFWpJE
0k+2A3gqxolYOFiO3r5OsnxLKMytmfXVFsA39h7kb8chnORzE9Vn8htXjfTu5ln1B0GHjIXKa+Dc
TfRU/mLmr3RwayLiYhK3MKPljykivsNgBr1Hn48uyXVRFchm/gxxPKz45AeIUW2gfREUOyGyF9eA
kO3diUbXiqGG1M0YYpsZZuKECJhP2sm6gqTQO47nYOW7AJirucl/ayst+eglMaKEG5JezdOzjYnh
JZNxypAVUK8HIxEbO7JnJMd6O9fADCHep68pKqtzRPx2vXKTiRVAB8QHNjXFe9g0mM1y0TpfrKiC
jRjH+Ik8uxhCoZeuVfg/mTuT5caRNFu/yn0BpMExY3MXnGdSoqaIDUxSSJgBxwzH0/eHqLxlmbcH
69q09aJkoaxQUCRBxz+c852GaKYmsS98R+JNGPXrjohMUgfAnS6GCOZtFMeoAmoWbWsWOTaYkHgg
GAIcxCYpYqb3WiZsxiB6dnDVoB1cjyWqYCu5y1GB3wPMUOtqMOwTQd7+wVZWuk3VIF5atssLaTRc
pVjun3koFCqdM1FDhroWv9kx13w1sLMnQZUYixzEg8VamlJysl6i3DI/9QAWS2XAWHNoi5CGOMaa
IK/0EAuMWW7QdmtcS8W3V6QeEQo26p2kQW6DkXudScfaMIaRhxC50NpNAlbIwm6pwFIKJ+rIDwr0
L5806lUcG/6x0dsHW282geVb0NcMb5Mj1ppDDj61ANcdEkmQJEhIPGoyMocScbCTnFumkZdnckun
dWkaxUEy6D5Im5UiZQhBB6NFPmnX0Ic4He/oImo6qG55m/H+o3N94oMKd5JxX/KPyfXfBp1/a6f0
v7UFtFOWofuWcBymq2DCvblt+Etb0Pi+mfZVpW01MVZsUVoHPAqi8HCqkmfZS3Y9Wd/3SxTT4bk3
XPEDM3tULGsU/79A5bG8MREDtZpIWGaI5uYxqH2LLNi1mVYSpuLJU2xmCreKQHllGoOwQFfL9JSm
CT4tVTTDTViAN3FNu9GzE2ruIXEMla26ebxn+lRcrFGn4r2eOsymeeuw/53miWD6eziY/B4UTtDW
ELbaEsvBSBn08F/3TwJG2N/bJ8N0yej1bYbKgLnE/zf/9WtKQGtU3paP0316M9+qd+2tehwuzQOW
ruKqZZffj/g/ltQ8P9BnKVUdM01i1v3nA6/e2/e/fbP+Peh/6L5q9fjVdFn7/8bi89/87/6f/+fr
X1kXcI395+uCAwu+/3RZwE/+uSxw//AhTto6wiv27J5gTPAn18qEyY840Jrfrb+C2wz7DwMKKcxR
T4ep5vETf3LbDPGHP28RfJuWRLcRLv8ruwLD+vdQK585AGUj8DZ+R+c32e0vHyo91ynMNDVtY3np
affWHq0xlzJE1CTuLpZGQCHMUJx2lv3dOP4ubDT5lbCmsinjpOcOy1b6AXY5MTyXLpoT6RYHEWGy
qYJqDqey2JknpLbIwi4uJGT+ROx0FlOiMAm9K1Tgq7zL3fVkkZRit7N91WVyJfH6FdUTJ4H5rjhd
1t6U21vgLY+2Y31LUUHhhvRKiJq91/2G0L2cT+i84UUnI5eDNZxirXuHKxvCONKylUT6yz/bdEsr
l8ZKe/Pq+q2vqwG8MRGltptvge4tW11Da+oNmzbT8nOVkS7SEhi5yN3ol3AJ5wlx7UqPitcw1wHt
9xqrHluK6Afmdgjmvocp0pDYVEP/VxSyexljYhjjN69iduDV+aEdXcTgbfhsecANUiwl2GJjzVm6
ElltkHLuMhB/or+BmT/28QXL82JotRFxcxO8ZR0yeFGRf9iKemf1LK09w/4gGe88yhMmVvPONn06
T+QTNJ6ZLZ2SJCda6oNhZsk1yrL+EvU7H4Je5Gbl1QsG64Ez3jhnbDvHkfPo938qq+gwuhOw8tpy
rmbnKQAeoDxMm61u7lgEJ2lm8JDlmJRiVgSvGebUhUzDaN9XsEPqkjlXbUXmcxoizFWuP2GN6mBv
G9lJTRbkHA2xhhYSY6PKq2Z19nPZb/Kce0jd+CdunSNKtuYt9KrkTqmvHQBZkCUbJdvKqqt3138x
TeYvrYGKAR/1qkJfzDSGWLaq9dt7kz4klU89mBfO1ooD0rVrMrCTTsN3GQU7bbywOo/Bjvgvk7Bj
rEEgXzXcvHhaqh0LXu+OS2dbi3yFAic5JspEi1Db2H2N0rr9/mJhkcBkJQlOar30wio9X2tG+kON
jdiUtTviCHVeUgHjSJl6exxFd2kdoQ74kUE7J/27zNxyV7tluKjc5CEo3PFlVBlcbvccMNk4xWkx
3dJcHXQr3isq3p8t8Z9z4X4FNVUtbJOdNyxZcrjHhJ0fivstiY0rszWqNdxoh1AxSAQsSjzkjoWr
dXsN58+Ak4HidVtP7qlpRLXog6xeOeRiDwlYVnyQAxUWGCFxyzrgE32osRpPKzowhdaHpRDJCBl6
yqidgy4xQaPumN6szjy6zC+4zhi4OM5JaXzsrLnN0BsjhDlm7LhExCkZBMFvaXqq9TJl5mZHBx1/
GS1IsWEaxmjAsPCcdF3+04+vQBsxN+TZS02Vu6sKEWBEU+oBteOyCEL5rPc92p0WAy8Cj2dYd0Td
AAGHKeKzy0cqqkfsNlpEYcs8Lwb6kJp0jTa5elZ+shitPHFbf2yjLicWVnHbhwSTpW1z1yP0XY7h
58uJrg4TLrD22N1FnhMcKclqClEN2arKKCEbvG6Fv/VxPCrdK+6TKWiqwcengbZhAt0uOg2qcxl0
08HJ+/5IpVoz2BTlNhPWi2S4QSZcukJbq/Bq+yRVbBVzSPgyur5vcYPd8cXOVxoUqkGZyDHiX3S+
/tm1KW5o2vda1dQHpzROepzPYB7bP5gkAAR9r82I9Ij3UQ2o76JqayF87T2uR+hLihwNMm69SpJo
nmoW4XZOwgFuYihvk2QbijJ+9ge1F6wHzFFEpyzmJHWDptmnGPt4rWgmW7JyJ8QLIIkVKsEfzVij
phHCX7fC0WHfE2g3Fdolh4flJ5jZSP0G391Zlz7w17alM1MkSDIgtKhHmC9kfpmC/FtU9adWa3tY
vJ9x1e8dLIs1sWFGUR55Fd5lxX3A07XvCUQZUXZYxsB4q0wnpEU6v2pCXCY2WMu41Z6iFMtAq9UY
mUDacPncR2p1NlVMCXKGWmaSLaMi/bRM4KEcN096J+88pmekP+WAJlWllyg3dvEhUdOtJcHUPypR
S5rRfDdDr2XVP1bSI40cHQ/jJ6AxyWRf2yrzD9Ng8ssNbLJT+yC11D90jvaMCy0ANBNtmU3dxChI
lRqRodKv3BKDjOCeG5sVxPsuu0HA91IfC0Donc0N29lkqRwvg2rCvIvYea4vpzpEelIf0O9xL7cY
W5iVS2PFsIT6vngSkBUO2H1uMXIocNGYWGL7YUiC4ScbrTWccPWW5IyjZ7bmxgTRsWNjskpXkrP4
nqQhsmSfFXiiNQRfN0BF/JAYPttuiMEoVL8LBjJCadvTuBp5FkH4MCn9pRrC4yj99klUzMQ7A3Ou
SJ1rF2vusbQBGhWaAqDDahFGRuXxawex7S4jivAlyrKnFF8k4iiSFSvvq5Ts7aeIY4rdusO+lX7b
rzV/V/nWqy0mcWY+ZBB9FvlnVK2NWVe3fCqfGSkS8kbDvXKYczNxFtmW2IHFWHgR/TxrlrwU9lon
2e3gC+9UvTAyPdQ5KR9DjJQxt30EB51Halhg8CSD8qeHXhtdBVwki0OxT25dlu1gYi7jkCgNN0ye
9BASVsOlXRCHjBWooTlCt2CWPp+D6KyydqfKSVs0tvvUpqy90f7S3E8iW84ZOPmuNUinD3xYUK0e
4080TLyEiY0Izcbmoz/D5y9vBvR5UQH6dyMcsq03LE03JR5PlGi84n5Js0QuXya1NSgssCHXbCh0
XJHZqeemlnYfiVXgeRP+iG+TKADSG5PWYMXvpGvLrNSWMoaAUkd/Cu2erMbmjWqhWHAuI5iOYzIR
+dtI4UkVxKtk4/oCgkZck81MM+3NhapwjgTOEwPO3ehSSbFb7dNHPGQPDf8b9AGnhG1fWpV9SGqh
sXYPZWmlqzZK3uhadgwZjQXi6ruQzs5pLALNWnyq+PBYowm18eEQrcakQXgL0qZPHWSohB9rojfX
I/nhhRbdqYE/QGyTTIiazyX2R2GZVD1ANLYkiC4MmSxTiRYsCg3iMoJULcmPE+Qx6iMroBySVO4W
hFQG/EGQBe0gu/RE8ctG6QAkNYwOQjiUiPh60cB1emvuKkW0Tla92ZIMlto1z0x3D1XXg6jpD052
wUEH+0AeitDBMCLTb4NXX9eRm+kEpRRxgoeV+s8BLYmdH2lGmn33ETEZbRSu2b9z7zV93KzVW1v7
T6mjXj0QjdHIpn06KdfEmvAyxjri8zl0qCASoQqij9LV1phOKHsNQLMGKs9wEUkex8WouSyR1TIK
W3dUhhMm39HznqSJD3Oywm8UTOuw1PaexXRPq/kZO+BndF08IY1dhNG4rts35Lm7GqoSEtQfEWm0
LLyKhWUm32gP92WOSGfUvCc3NB9+Pz0Tad/CG9mJmqGEUJN8JZLXA+bqiux6JLJN8BSMrbEuckKm
cEC6Y/HNMPfZGbBVtfGHl1fRMr24mnMZX6po+pmS7wlJ6wl9wAXu5Smq8zuxGsAfLjHeabfX+AeN
B7tLvuvO2+td9ZbmPKSvTVtexVU4V91W5wKJS75bkX1YevI9Zd2brnEXbYadKc2HIg+epiTFvKDe
S4/0Rj6UH24YPNmdvZWO/xRPIeAJ7LhZ8qFXdBa5AW+vsS55EjzVsA6iXvuSjCE1NvZSewIg8ZYX
4Saoko9OZh+d5T7GvI+ty9KkvKW4L/gh1+EJ8EwzJDrszx4C6ZB3Q35H5325OvkxI9qQNPE59LlN
zo9PmtXS0/BgMBLeS8pi6tgSHFQPyz5jny7djzJs+LyX1VtRxB8RYQ1Z/GaU2cnU5JscMQSDDmDH
jOGExXTW3uanV1XZd5t5gCy7BJVJ/FH4/lMw8LtH0UOUMhEidtfYXkIFHoB+6jAiy+mSfSEFOtfE
l3xW5mjw0pY/G8NbOOypjuyYHmgLnUXQvBrYVZDycpSUvkYGscadEkMArFn52NAWVP0crGHVH2Pl
wwkbtXBPyllviGTVjzi8QTM1xBd/ALK8BW1JNjPLsgV23VvKJG/pdpQ6NUneZqz/7EnvHOdAsN6Y
3dd69Dm4/m0a9Z0zDuRoF806Gadq66fxpwV06OAZw8HWk53X4hpqstcIDThJEo2zDXKXW0I9inPm
O4smRvGuI7qv4/RidiaxM1hQ6cDgzXgoGVZIrlDW5QTY4brAiyaL7ljmCXPHABeSPXn7qu/UoTYj
sq+CON70CbZpq0+A55HAyP2q26ikak8ynm44hEA2xUhWIiscb0npbpQCIceYvDpqkNkX7ZSnP2iU
B6f5RJLrXFGqI9Mj8urgjDVpu/geIFunQBrSlUUbcee4fausTj4QcpvwkvMJ9XuicJWLyDVftToS
D4/2Af0VJ7af8eQt5eMwiQqCKaUP8iT+YSZaf2KaSBduK8LhCLJhzFndSNTY+XLIfhgdzntXaDdb
xtsuAkTjzKF4MhZ7RzQPXlgOJyQTS30gi9TnTTqOc+7WIPs9g8Ng76kyPUf5xs0H++K13JCdXoit
JhNzMyLMXobzaLfDjI23caQ/8athz83pUsQiPTCQ9RfoLeTsxsb+nF75Bg/jFik2Iri8ArFGV3DG
74pixOiCvWVwkcbEoxyqZN/5A5e0AU97HF9su3ZfLN4an48kSn2n3A2Iv67QGV/ChChpNaFEll38
6iOzuYCbVM9+N3x0bX1PRdU9Mhr6zKOgOmlNXYIUp0J0Uvx97sCrlk5Wvm08WW29rrOX5VBbZ9Ov
9kk0EBqRpWKDyQdxTgP2Gn2HSfpcG+9KxpU7KUq1FA642biM70WMPNNNiAkHyoVD0HkMIMd4sdRW
hpbePDf3V5od5ScZgTkTvr32yXs6UDmk27La5tOuSqJy2TQaNEeMOCzQmnXKuORi1uwjzFQ/xvMX
tl8ASxNajiYpt3XDSo7hhVp1pcb1ATThiREUMWsIUurOwTxRoH4qA7jeaXGulU6YUZC2tzB0F9Dj
plMAxXuqdLHROk88Zz0GN1Rv76OCfFTJ8aiaLqWDlfkmcbT2ARBStgol2584tnBBKHc5DZQhsvVX
RhgtQbk54FkQfTSAIUfD6nGrGps8a59NgXKfxwXDFZK4qnprya7fOyE+5C0Qekr0o/1Vmsr7Of+h
yfEoWxljGMqpe1K3ePUq/T3OtOcMSeNqWyTldKVAOWsjRGOiJ8NtAW7zMugMh8bIfeMAXODP8aCy
j9ox7wljBNWSbSqzf+hUwPjNjoiS8t2T26S/CBm8Crlq07Amv89LSAZGqRYyzhcBFrDJy/xFmUTp
Clw4JNWU/qBVD5qYuA/o5TqtRLdyFSenBQ3/yNoCo6i8apWGQmkC6KH6s1EWxNd4GtkNpO1iBCLn
ttDEEaPIYqwVwFqTnWGV+OXO0dQNJmblDfS4vZsR4u7B10jGl3iS00YgB1lR6kzrNmkx3FXVD7tO
WA7ZahkQ7bAJGV4tlUf6e8M2cqk0XntMTpgb4LRltDbn6FWfcnMbGpjtLR3xKdooJM3bIEiDdTdF
P2hK0yMTl1e/tyb6MUAcOalruYdvNxp74DvGVK5IKKoRIg5MnqAAFmjkdoDiKO0DpXETjThKBv2K
DCpBp6ssppEjETFeWGUMFDJvN0k83p0JQ7sERHD5/YUgKAOdfw0sKvcIViQoaKkjoVtI3RdLuBUD
TrbG2oHCof0AR5qqo2NHE3FoFdCeODn7epPunK46V1pSwgdldVAl0E7aSOGEDS8xIrMT1sYlSKt+
x1b25ziwsxLN1pwq5DcKUUYfXpWbPEEB+BRTHK5gC+DGiuRay1MbuI5QLPgU/Lumfrb6IVxJXWPF
oZe3xnXfE80gPDVmour2+irKqvwYc1faTdn0qWm1z00JenPCB/JoebN4s1UvdevIn0JBfedi6I5e
W/ZPNT2dT6inNmDx9kQGssfnc+20VcMJ1EDHBZxANKFerQaSGyjqso+ssyl7Uv/Nwvq6iT0Fg8+V
vGvVL+xh6VOmpy8GdlokwuXDa4wSlN6f6E8ioRncQiPZB4bzaaJgXppFjh4EGdZqmPj89CLmDBbW
k8W4bUVSE/Q70R9ctdQyXHdCdO+wna1da6PEqSN1jRuzP6quFgc3zc6o24lkGxWKeFIrbqCNHkRf
W9u8KZ+qjAFd/Tr1Q70bMImRriU5c9UU3J0KwXQPaeZQNYgpQLYtW683tkUGH9WuOrmeNwA7By5/
ETL9aLAkQ6Nqw0dXu9et6pihY0ap3focB6SZFOOMqBxzsSRmVG7s+FDhVIMUNWdkNSehJRMVXjVA
BOq3DA/zra14tqCFQAatNF7sm2L25IfxQ4VoZ6VC22DM0pwcSdQAHrCTQoy9cp0DPITHpHXtvYxb
hHFmfO4ZfsoWXlKEWOPip/m7y3Wx1DOhgW93XhBwa1tWiYQ1WoXPusBod4y3bD58TMM9zfHPM5et
bj9E072KvMgfS9TT22R0fqEeqC6y4NKZRy5gTrLmveqQuoyR+k5Geg5sh2yd618tiZ+knovVWEAQ
hgQ/7tCdOlAVWjqF7Fghaz4PkTtsIuU2G6nbH4VeWieuf7YEpgOo1buWOXKIckjox0N0ylmvB+eS
ksjGhxflibcrsANeKk87wcMS+zpBxy9z0Ao6GaSIgAuxjAzXXRaDRoHaEyJnuuEpNnS1BjvdUaNB
RRD+YK3bMWKIMarqmHpleJi/y8ppPBmeTeFZE2Ho1sEVZai36AxIrVFMqRjrttjHDIxWwiISzJ8k
zSC9+2aghx+mcjiirSd1o4WXguPoY4yHkgG3F+7RefrLPOK0jDkiuZIyoJQdXmxcW2keQGLQDYWg
EkFQz2agc8v+lNmIX1tm6aeOUMOAfp5k0fGUhdU3jYA6GEOkDkRn/ZoVdhcPPQs70Ai+rWklu8mn
0AgyhotShMEKiJzcArC/p73bAtLL30bZsKbuWefLPKeT1nPn3OaI/q24BwVZMBVgJcKS3hDbcZzE
1sl94FcRPXNgu2vHMj5tpYubzLl2ncDfZG1knnKn2EJ6Qk0Ol3hlx9GtQ/PHAYMLorZNQBT4tCBX
uxRZYD0Xlu6Up1R1zYKpjNzm1fgl7QwO0YBgWLBjXMqui6BawpscmJytZKaHIC2AQcSyCXeGyail
zcCiFWKeo3CRbAOb01zNmgn+SryHzdavcrqHwGWc0gzV0XTjYemaBGViKNwKMt+9ITZ2NjaCretF
56gz4bBaXbYIhKU23US2vDVRcTqZWDcyLjc2Y1+4bOSAwv9ps+I1FeJkmAoMQJnKnR8c8SDU66kI
1XYE3OCSH9oPMQZqEu2Mzj5j7HklDhDram7fejKUFm6b6hcXQEWADtISfnqV47jCs0RYKaZbJD7V
QodtCW5cfRBS5u/yzt8VejzuydZe02k4cBAa55jG49eYDtNjzoIg66dfwnStZyuOvqpI34mynC52
QdFWTsPV5Y68R7O9wUqVHTFKzJNDbStiPiaunbk7ZwMgJAvF2cxBys7V2xz0eawZCcraqfdha6rD
4KFqruQMz0Mddmkau1qYbg3MnDqK/QblRNraNIwjjpzBvg0m2FUUEkCdA6BwiYX90vb3Av4pcSTA
L0MWJI3ezJwBUqez6IG1Wbov2ugVuE6CG5S1QvE7N0f+kmabY6Myprvdahvp1stKDyU4qtJdSja+
twQ5rhBJRvpCkK+zJhx2MmMUzAIVskQ6PjpNw/28f+2wVrwZHbnhSdthhxD5sxu1IKS0CD8w8qCd
Zn60Uo0bpXMYuPN8Eqv9Lks4D1qTiyzKD8pR5inx2+/eytCsWV64ddy5nwqafqdTWy8HDl1LKPOa
x8ASGxktYx0wOObSJVuHaO/OKYxSutm6S1p7jaHqq2wJRhkkNBS2v2cWJnusIO+2ABPddrq++H3B
NimbJdd9JLWrWo1kqOLlfrWicG8XkMib3vc3Xsx6VTFQU5F2pKO0L6HjsQkuH5XKjMUwPbDofJlK
4wOT2rHZlmY9bEp5ahhE8iI8l5Z/HXVBOgTjeofMhsonDzPvsAsHrEakRx+FyQoF6tLBD9zG5R0o
FvzSeTcWeZ9KxR9GO80pFTn9efVdRmfPomHz50In7cmsnGCu0uw5wcLSMm9W8dagNeAtZRlLMaTg
lYENNZtjSDWX4zfSKVthuuU7StCvYk7NjBIJ+TOt714XJPTaq6qVLRfwHNbrYa3W/Pca7/MmgKvx
m7ChcKY0FgYQB98U2S3Fvh4r7aa0+sl1LQQtjIlgGcb7qCVvQ2X1SRSHBCPEEQwipT3LcJRHMMwm
EhbYJDUYHGK93nD99q5zJOj02gUVTm27OMVC3XREPtwMPPFRpOQJw2Lpali7VYSdlSXEagTJxB3G
DpbIYd2DKWysKYmzi52JhAfiNj2gu1feRwbREdvHoH9Rmc1qPSYjwHc1dcSKZ2wVJGJGgNZ0DpVN
3KJXxw9jJenCLJdo29zWNzkfGcJYzR8+4Zp6EJVvetCxfNk1Wtj96Bz33Ne+R2QAJEZkgbuyNN+J
JWCTIeIA5jFidjNsN9PALmFQkG6HBA3CELFSsiDr8RzGa4sJ/R405UG00N2JJymR8cDcmdGXjARQ
BXnDu17A2ekVfJsKUGYGMdOAnDnMCE05wzRbDH+J9m3D2BS4mPfEsqTdr4LldguJM4HIGcxozglG
ZzzDOnNgTyf9daAk9DDyDDKU64kDqhfo3Yi+nVDnOj8s2Q3s7usakLx5p77elDMmtJ+BoTmk16Vp
FTtN+rfsp4oAi1oQRr1ZeRVBHJ3Ro/gWGLdBL4pmLKk3A0oHB92Q8j9HzYJOPkNM28zaDhrN0ow3
VVF60ooW/xLgU9hABK0Q7TgjUZ3pk3HY1h4h8KWc1NJH92BBUQWhdXWdvRMQ425DWe06cKsG3NUO
/qqaQaxiRrJGHlfXGN+lnMN6oLamIetULUwOymjufl3cHYuA7QI1JuGfGVtQbEnx2plRsOmEz4Sl
y9KDEtvMuFjgzwb1zjDAShweGkpMo8MuWf0GLs3AWbPzb53QXgtItBFEWmBBMBJnSK0L8WCG1gYz
vXYEY5vN4Ud0XF8DuyD8Ws5nXu97Gf3snZ4Ia/uITeeg+eOHPyNytTghNSq/JxyD6IyLhT7jdKee
vn/+5SOAAmRWce74w92ZIbz4RBhvwuUVCDFPbQ6q15uhveaM7wUECdxiRvo6M9wXA+qODWp7s2DZ
EEULAribYcAQIPI1MNPm1LrBIu5Ma8s8DPW16I49086tbhmPvnUiKVhchqr/GmbwsCNAENszjJhg
A3I3WMtrTCGQXhjmW6dbe7Zk4h43Tx6m1ocAEJJhNtXdGhE7IIs7z1Jz9F7z8CjcIm3puW7D5OQq
IyaRCVM/b80UglI2ZqjyaHb2RUe+8DRU2ZKR6nMIgVmfUcwo2t8jlPMzorlmQz1yUKDdNQjSVWV7
RNjxUziGtdPs2jxUUfnoIfJc1TXgrM4M9AtGmoMzw6ED1MEjSAasKjZUMw8jDyDpbEZKl7AJ7gIn
D6zpybTzuwl9OocaiS1lrgwZCJI045/cCFg1PUyB8AK7cdQ6L/qMtA4teCZB6VpLa4QOz0gQFewM
wea+3G/zGYzdzIhsw+7w0zCcgVKNEQpx3y5Q8aOmQGsbM2RbzbhtK4uKTcUTPgg8EMYM5bZmPHc0
g7qzHGS31szwbte5FjPOu5HwOi3N+1J5MxDhUgH9nvHfuFBP1PHeIQdSeOqT4Nw4jo6yh34vHAyL
ES7p6Cm6lSt9TJQxkcgqu/twMm09gIlhOfoMRhdvUyCgjDGlXZR9C7V6BpfnPQjzGpY5EFN5lYCG
unE0boWRsiTTCU6wkZ39tKtPDWvrwviNR/9NSi9maHoDPT1AisOD1MV+DCHMWEziA3LCFwX3uFdy
pClMYxJv2bvrGyeu/Wd6WFe3iRSqjQC6JIbCMu0QTrLGW/VI8E84pHk+aTMtMZ/hprWSB6Dw+lOV
tAQMYPKA+noaxjG6kYFL+Z5Gr0m2toMpuqpaRldIGN0Wk/2ttHQXBQvvRZYiIoOp19xn7AKulGwu
eYVYio5lTCg7rMCirg4qzcyloZkFryNChUaqae+wrV53jBNXVafbu143SM8oxXhmkfFQ9ao4d4RL
SZ8TIlP8lrIcD1YQouY39V1ayFdTJNFJTDjXU/RUB5vdKjPCDZdtxWeZ5SDyJXdrun10yYtfHXfw
sAjNM00OovBqcFgFGyV8m/TPL2PTYludO6W2M7e9NKJzH+ziItjr6BgwWWmHuuibh8nZZYatn39/
cSu1xLRmHCHNL/MkDvAw3p2RrLfYzjlC+33kDPkeHZZ6m5sVNxrokxykuib4894ZfkUZ3g+yzCfV
3zjr4Gol2aHXJC45uuNnUK0wjvwaiYbS4ch4GlspiFMlPLDd0IXHVM/9E5/egmXoADcoI/8HXBau
y7y5FGSc0Qf2Ar+TWJlkMj5TcJS3SVjHxqV+9lGiryosCIvGzEZ8fPAP6dS6PUFJIaUexzZTvmld
GAqPfxX9iJCRnyS2pK2ti3xTBtWPqUObpaYoPY8s2xLNKZ76Ade2PowH362Lk9dkyabBNc5J1iMm
S9/doR2vA4Fcr/3qbWhuZRHmB41weQRiwJAZVLpmll/zgQulMUmCSMQdH7b/7FcpdAQt+MQUs2xV
EX6ilHnWBzd7HoVLOkBOOQ4V4JWMiPemZPHPbJtMWgbPTZ4U17QhxEBDWLQycw25iI4awA5FcILQ
OzyiIALSFUFh6MOGf39AEcjcwWYclgDA0qpshf+pvUALonoZTe3asZhZ6lzPh65K8Er02g08ZbD1
KTJaJ95axpDAyW61t7Cn/B9DWCxlII6N9DDM915zmSRSRsDr1s7PafIi08RUV6NwnwJj44BVZkbY
HJoRF49s3WMh3E09DMwaeuNnivd8aMUS7cHOr5yOya9ku2i1s6suR1yScGrPC1fvItviW6XFJvca
7Ipu8Ul5eGurEbA2GmjiPn3IZPSlTDzTLVjWd3Z/lOJW9GjNm3dvJNHDnqWcmom9BW8hvLxmp8Mv
jfIPTMcLP2GfreormyCSU0KShZve1J4wvHW8kNHAAOItk1F2Skr/ZqVo3Ad3L4Rn/mgcdn+93oL2
9sajJgp15aLO15AYYuQk6DQjdFXhmK3+Z+XRf1VH/9/tV3l5z7+a3yLpf4qm/yGT/ue3/zs01Cj2
Td1wdK4Khz+A2fkvg4JP779Ar/yVu/If/gN/iqr1P0zMMyasE/+3fBpv9T9E1a7xh43tevYHWPzB
QP1e4NKLZlLKH7Mc3kJY7fF+k6b6T1m1aaDEdj1LsOPwybqy3H9FVk0C8d+9Chp3UhdZt/7b2vwX
ObWVtQQdpW20ywbuvh2/PUO9IjMhCzVEtVbC4eY0katyA/bj4clNxVXpmjowfY7B/EeEUHRStUtT
SZ/7R+HR0nAANida+/yXxKBBqWqNxY4LtmfHC5HgSwdV+JrLpHlA82MReJvkfOpNF1w4fSNrlXkD
ElJw1u2QLIQNHp2teg7Ll87cph43wHY2ASnDIyLQ3VQTOuA6ZEpyJLSc/Omgf6kobnaQtHrrQoNa
NKtImdgo4ilpN7m0hpaRqBr9TYSGZTb8FADHOkkGy0G4ifPoFn5F72UzZRnBM7BSGAVjBV1L0UyX
tNxUbwJ5W5CU4dUvBnly7TD9VYMHzDZ+ZE1yZVpMY1eoI/Jo6aet+4gNiRmejTXjM7E17gFJzj2c
DuBZhoDRKi827jnF55PFiPNBc4vwhh+yQBYC6KBhub9kVYdORh/BZcaZ8nfuYCXfqrSrdRoFdAIC
pvJMU84J3Ps35s6ruW0ty8J/xdUP8zRQIYea6q5qkRSVqCxb1gsKlmjkdJDx6+cDJfmKsu9tj+me
Ft8kSgfAxgk7rL2W2gQPcpOguyq7daIeJKrZUn4gD3YCYEn7mtngNaMkRtk2j3VKxF3KNmZLUvmg
xpV8l/oNXmLepVPUljjjx1SP/NsCdDFkz7CKXfL44aXo2vJzJ8FWNQtDRUApVQF+iPy2uw0GhNAr
oAhHiGUEE9DRkm/tRkEF0zHLIV50pVrfDS5l3Aj1xWWRNsncllvjANRCfwKmsLpIAjsUNBWDx58H
miJ9JO1Vn0ZZIOjrE0W9NNUUMvjOAPo0VIDCYUnIw88OzvznIB8n1hPqqPNQC2x8L839hD5Uf2O0
OWFcRcucsm/Xkg0utLFXVIRNMt1liwNnZPEAvaqCD3xm0vN9PiTQ83OwQuEHPFagaBaalSSfdOPU
I5cOUIsuojaTJm670Vrroid74gYWjaVtGhnF0ixV9LclJ50oBg1R3I9ZmZ/ENFkfmmnYZ+dq14Nq
rlTwVJgqSVHGtY0CeSXNcWEvkX1iZTrwuduKrQRiGFsdy/0ee5IDdiAW3U8rzf0K1agF9CJR3TW1
9+JsTEK4QuxI881VCaq0In8s29FhEVj9LZQdGvNryCJwWkWzTgjW+mUQhOT+nCBz95Wkb1qA/n7W
HQbpJLNj0CJ0pkhhHi/apnGIWN0UdDTqLJ4TSQ6hHLSMra7AiUOLLZSHo3M6xmC/SpXymZJY7kGr
FRCF+jGJzV4OKJEZI2xNmtUh7QLpMu1t4OSAA8+iVn8I5RTYUnkR9PBiBLlhLnKnz89CuxxW0BX4
9H8MHg8D6GpIC/9RcpVNDiyZl5CWHlBhgsZZrnWgZNxToiQXWqYWZAB0AKCKhdaa1gb3vqXWyxxJ
KBj0ACwIWqmB4dJ+SYPWDFrrBGA5TH111ZQwELXQj8LAv6/UZbxI5Ri1DfizC2Dq54ZOdjAOKhN0
v6nCv5ufU8mfWHm6zzG4ThCshX6QhwDwBxWQuVroSPaMK9rRDu0gzmc0VVJVMlt4740+XuPSAbqK
xTKY1qhVhXTNEgzP4Ai+gsoT8IHdV6cpsMaZhsACWAvzQtMQzVDM+lyFA/SEEBJQbmYghWvnRk4J
OKhWlRKrc1014SNB2usoNct+WQSVtujoboZcvctPeg2mSDEq2lGupjqeDsQ9Cz81vjbVeCs04BNx
11M+0M8VG3x/ox+PE3uWOQDNCe2LLmxOAbgvpQz9ngiXqYYOogHXUwz2pQUQBwCmv9+rxZ1wgkfy
A2cmREWDjWB1byiHfRUct25w0zoSu4NOX3F0B9gIgXg4VPDeAa+Fzp0aqKvWzsqFwQKq7f5SIfFI
N8qhQueC2+0XXXgo6HuJ6SmcV4nsLDOKIJGsLcuSzdWG3qSxrsrSueuG9AB39z62cDVZjkggiI/k
S1YTq7wPwJXlvu/SfInob0cPcRajVhvOhXLlmh8L+J2a3l7S+tCD01RIUZiPSrwKzRKgMU0eRVMf
VxiWZDVqJNIx0SJ98B01r9bmfNWVEyMf5wTwC8kP4kMwNAjioY1Ok9FEZX9nWFCNyZJ/HqbywqZV
OyjQzonhSTxLhxMf9WBJqDOUVSiFnceOfQdLb424yr3qVgM8RJDTCMpbVxzRl7nIrkRXHkKvBlu2
k9I70EG7mVgo0oLz3HcDxHcgbNh3yV3hCzRfQXbdKECoe+M+sSaFTAEFPKlpAluVQgDQGOXcgpx6
3yx4vnSkv4MGKToa0nyKh6fTnB5skqxKcmIbgg6dupPmWgkFBTULuLBFLC9QjKSCZbsEojQnPJiB
TMskNB0zewBbAb6wWSFeiZh3l6C3avr5kSVLj+w77aEhISUhtY6/z9v7khEc0ejfLHpDHsr9uCuK
uwq4OGAS3aGxpNarxlNreQAeVUurxkI3xKkMGqQo3kX3VSH6L+OY49/DbLQ0sM0x0ts9MtpZ+al1
VAiK6CNqj/y8ye7yPLBI7xVEJF3SXNfIK1GCrhG/0GwlDAg0FP/EVKir4wTZ0X0U6jLJXEdMpG91
8imjPHejxGPEA9A7Dj4axgM4AtSqNmahNkKArItaTeZMmEAcWhVak9T8gRbDxlU+NEUJStdSmu4u
igc5O9JkRQAkph2O5mmld6CcCVLwHHbXdms3ifIviaGZNzW5/YbXkLMm7VZUn5RcL+6MsuuA3KpD
/AgVRIqsS2SJqxKBYwGmcZDuRsd3m4N+Os5oHYyOiD6j+GqETDq8DBTAITNkQwsoXifIBYQ/kP3Q
IZHnV74S2MNtlMoDQZo8VNp5QXVsRTbL+EyTV4J2mYgBe0KYsAryuPrcB37wtVTTYmW7Tn7VjENM
52pqzX1VYRuHyc5ewqsVBbPEZ5K5A3nHmZ9Z4aGekVkEMeOgsCJHKjU3Mp+lPsf1jcvDyM7Dg94J
dVB4pQaJC/clYKkB33lN7ruYGvaQz8sF10zIt0PzoB3KhRYsdSFNBTfLXA9sb1+1PlNOaZmA0zOy
tco/cHJnPK7lqLtNhe77wLba8hJ4PF3eommNbtmoinFq+uTGZxz6KaWQrMfXcQsjh4Kqt2X428EZ
H411TReL0vnypVaZ6icbyl5ciQ69S9g4g/AiRNvyHs0j0oOtbozgdkubrInN4kAEWf7qxHYFVSt9
eRkNehQG1IAOpMBdxk0z3A9FYFw5viCrxFwyjzT45+9CH2zmrKM4e1745ngEJSNM4TSCxheizYwD
lQXsIeuTXZEgFwKRq4it3wdjsK9obXg1WF0AcF9ypbXS+0D2yD5KRN29rUCdOLTauVCs+rzW2+Iz
SaASxnA1LlYjL+KkCRq7JHvZZudZWKmXFVkKJE1Vv702jcG/1tPEvursAZZAUFa8VCWsLii99IeU
w1AOkFB6QJSkiSSEGws2sQ7IGADPcNk1QMqh1QnulJpZCAxAbe4HkliELJTQKTWZD0pYG/Ki1w15
3cY0DlVB7FyWalU99JDxXZg1AruSUhELxKOoOF/QFOoVcGa+aYQo8MB2NqijuIVjxLqntTAaSAsn
/S0CPqwao0v9tRuUwXnqSlRBm8JKZ2lCq0Y2tRx0RU2KtIYe6zNEtWwkbWlfS7rWyiANXP9zWgw6
C7aA0gxaNeleSsuw3c+lJj8rnMhcBnZhnVNbpsETDpx5AlKDHTs0zDPLr4YvgDlBidiADAzu3oCJ
oBV2feMMXVqCUMernkN5YKv72HkAriqgMB6M7uOom+aBVWap56imM/WdJf1VQ3X8o6Fl1hVVjAxx
5VLzl46vdqeK79MTa4WuuAyFRg20qVTcc6VpFMiO8p5e2KIJRHhsRdz5sqG65B61g+MPsHvbPbmt
wbVuYqlprmN4c2vIVDI8HL8e82PNsnDAqEULCM/Ij1+HvsXWluskJectvBbBzKYCoc0atTSdmYsa
1+euDgU1ptYZxUzW3f4Y1gItp2fKDI4qJXNGQHVh7fk4wFR4DVu5AgJSQqZoNzqSJUYBcYjN7kSO
p7zqAGrcQx/UXalaWDGbjOBUj7Vcp/ekBK5RGVVGa4jRQR1oQX9BmRzv7zqNG9X3jAJE2VyRCOQv
bJJECLC1tANaCaIy6JLApAYcAbqjed4mNdDFsMJPioYQSr+uHQUNglU1LpFUhBQ+iO3wa0fqVwcK
1bq3TdOoXwSCSuuWf6sPexFmYimosbPnw38GuXcUFYtQCpJVTWnptKqd4VYqTWFAVNP1F9lUJzmp
5UpeablNsVvvFXWBk69Sdjcr13OIz67kDA2PBUGGI80E0VCy6AsTN6/y9XgBd2k7gX54IEjkS1hy
FB3eKdhOEalFHyT3gPkW6gX65ckiVoPhtknAYSGpCaY8K3L6E2VAEgi4CtwXl5aIi6nZeIH4ROnO
B7OylJkARijN0Js3qJr7tQhOy3Esmb+hzm0oOKIfka0bBQQaZX+WQ0lzFY8qGzAsSRAyqkkPpnxU
u/OS2gCZP9Ao3uALuLnMxj12YqTnkwxGNfweoEYJTFcgEAFjf2xzwd/jvQUXleHq0tyVUqtfKbCw
3bRSC/7VCKiGwrVDIWlZa4yWM/MehsRpkBzSFf+KUxCImIanehIRoS0UvbYfUW0uT2FnbChYidxL
x6g5lWOy2YRg2vApi7TkACFw/ZjtSr4rij4GPGdMbb0T0eWQ6UR9VPMA+LcUvQBchrQRxc2VCVPf
iZv7w0poKmlYqc3Be1LVBEMz0u1JrgZXgULyiZ8pzcKv7Az6Mhstk5Cv86auFn0Vi3vesuv1dkSu
NEhC/cBp5O7Wr3Lr0qefu99HI9Y/SRKEZtjf3YshqJXPIUTnF65SpyTFaYihj9sWF6Q87CPTLKC7
HFTtGLSziuSoFRrLPJbVTyWdvOU++F0wcyXInaOklPRzuQVBO7NA6aG61NLDbccNQpYs9cNQqnyU
nOmZWsXKWEybq4Gqk58dctroq5xJOk8GWxYoAI/JEbK50Sezjps1ZJX2Ab6PeQHBj37NcaQdjJIx
3OSVQcRj5nCt+pHZ3pRSgdgJO6J6pI5qLqgQhJAzKZF9F+Gw3NugEVny5NtDQMVyeobuWnCskcG4
aAmmxH5p2wO9Q6YcrwxJa4gkAu2MxkXY5twsis5FUrLrGXIqAdNorCM39cGAu8BarjWKMB+DSOrO
Hck3Hkx5QECmCZWvJaIFB8KB0o1+PeBsvMNSW0idrnwqKILQhi/LNY1Rhd5Q1gXto/lWcWkA2TlC
PxUpdpy2w9hBywyniVrHqI8nkgxjvxvSZ4b3khsrO4ViasyxzL7g5KFFKVOdi1Cuk2sXAPENfcaU
8YaGHpT9IuhoGYvpnKPZkapULlHXQtgQZD9vcNJIotGDWpj61bKENsWsNPzOLaMcAXb21se4oW2z
jWM7u0p6vftocjzWMLmV0OCGSmbcx3CBzP5bAAYv3EwDYlGlerWQzYi+l5A96rwU1Buh+ozkavZv
yXz/G3LaryhEviMG+camPdGGbGi0b/Jf+6PX/CPfD/RzTCMWTAsw2mwM+8SF8+22NkwnfzVK4tVh
3TyuofU29kiyq1DM2M7T528f0Lz1n7+29D0Z5IaD5unTt2TF4TV5ZaXvb/97ipVf+5utB3ggiqsF
9C1+mGevc/3KRGOzRbWyudr3Jngzwh8mUMnhGxREccB+aAJnspBpG5Cjbz7/KRN4j2mYzcOqFuFD
/doE00xQNbhefsYMb0bZMoM5+ZGK9WwFiGhezwRlz3AsGSIa85uV/iMz4c0DPLHyHD1SpuENvi0U
/clceDPGKyNMNPyyTNVJ/vaUr4xg23u6ZamO7qhPcwGG2fdlBMWYNAV2mghsCZZhmJYxTalXD285
e45p8Oiq/mSbJ2P//+8Fb97eHzNA0XlzOz49egvUHSFIsp9fMSoJr41g7VGVVBU2hHc6A9jKd94K
jD0TvJlBRe/pIbdtYPM1OGKTqfDupr9m2E9r8tePRNXZUxwSIjob/es3b+5puqzqMtxam8/7W/u8
EUrTuy1+eQ/ScUfh86MN0DL3dGjFTB3elc3n/c0AWYHWWt91G0BbxQQf4IAHeHrQ7SWAXIuiUO1n
jTyZ6f1NBryZn/SM3uynf5yGmrbHOeAYIKV+OBmMPQWBEyz0bo3ATr2rS6DoexYwX1WHRXLzeTMT
zD0FG7FVPnuPT0Z/T6eiY9q7GkFlJlApwS943vzeGMGGd9B2THQLnibKuzOCrrBr7bo3Onu6AXsb
PtDTTHjjHzETZMBDbEDv7VgE7jSxee50MjAFeHLFkC0m06tz0Yam0iIo0F+ip3cXHymbI2FiqNzN
AOaejHwgfuEPd0NHR6iLJWI9rxD53bnHGsTZu84CRdmTJ5kwZOy2ZoFFZCRbhE3PIdg72v+Ym/LO
J6G8Z+tkzY3J5X01+S1jD1fIVnVcw83n3U1+1eLmdp/5kLySY7BfcgPbRph2BtYYk/+dGoGGj0k3
b9flvwkMlec0kLx9BNoyvpJJIsn+v/sBP7FYvuUeoSFPHjdZx3BdvaI0/pd/8JJz/H6A50TblEOZ
smlbf3gzFOunoZ/C7Onnf2w5jJtk4KsvX5KDm+s8//vzA35/6a1rvTzVyy8Pw7XwxEMwbL4Ynm9z
QjH//W//zB4D4X24EN7jutoC/z5lQP64ob//bet2X82CvxxfNJn3EHjJjy6hytrE0vznfNDfJtpf
XqKqvPRlmMn4E/j35efJcL9256hOeeJlmE1ebJMQ2PVuDz0xeJn3emDlKdjeeeQw/VNLP2d0dr3E
sZemzYf/8tLifz6ceFWQhlsWwnmfYqVdr3LiiYzKQLxtpKcQZOexWQrJm4E30f6uA596cRV4j916
XbxYYLMRWEQNL7/49cm48h6D4cfL9Ckq2fX2zx9Dbv/lRjeriEP6N7zMi+axeQjWQgxbg5uaorz8
4tfNArdE5H15GWdz109Oyq7muPIiD51Lb6tE8uwC7Dr2dRjH4daG9Zxx33XgGw9CgQ9n3mPz2iLP
3uqug2+keX+0iT/7BLuO/2ld1R/215nvJVt3/xRx7Tr6ymMzZ8OqxdYcf45mdx192USM/uNa0s5j
51t3/K1aueu4HPxe6mUfvOzxw1n4kH/xxIejKuHH6rX9ycgoUPy//OrXl+o//8oRILIkGvotG2U4
5mLbHZgGp9ZE2LqrzW5EWDTbM+h58N/gb8y9RxyxzevwfF7Godeuk/DlpjdnyfQgmvUbXsYZV5he
9ZvRSfhO0f2uZlp5MIE0257BU+rgN5hptfbxJr1ha1XwFqZ7/w3O5HwNxOzFBM9Gf86D72qW+bf1
Ng+3duinu9d/w3k4m5TTQ2bPtie/sc7vWMSzIPDqGu26t1d4Fmj/De/3JyTgd4wX/qVqzI7j36xZ
Wv5bH5+Ml0Yb329YvD/bp/mXj/GjSPIbHuX7+PIFi/Kjf9sOnqe/eEjWnvjH/wIAAP//</cx:binary>
              </cx:geoCache>
            </cx:geography>
          </cx:layoutPr>
        </cx:series>
      </cx:plotAreaRegion>
    </cx:plotArea>
    <cx:legend pos="l" align="ctr" overlay="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withinLinear" id="19">
  <a:schemeClr val="accent6"/>
</cs:colorStyle>
</file>

<file path=xl/charts/colors1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0.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80.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 Id="rId5" Type="http://schemas.openxmlformats.org/officeDocument/2006/relationships/chart" Target="../charts/chart7.xml"/><Relationship Id="rId4"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8.xml"/></Relationships>
</file>

<file path=xl/drawings/_rels/drawing6.xml.rels><?xml version="1.0" encoding="UTF-8" standalone="yes"?>
<Relationships xmlns="http://schemas.openxmlformats.org/package/2006/relationships"><Relationship Id="rId1" Type="http://schemas.openxmlformats.org/officeDocument/2006/relationships/chart" Target="../charts/chart9.xml"/></Relationships>
</file>

<file path=xl/drawings/_rels/drawing7.xml.rels><?xml version="1.0" encoding="UTF-8" standalone="yes"?>
<Relationships xmlns="http://schemas.openxmlformats.org/package/2006/relationships"><Relationship Id="rId8" Type="http://schemas.openxmlformats.org/officeDocument/2006/relationships/image" Target="../media/image4.emf"/><Relationship Id="rId13" Type="http://schemas.microsoft.com/office/2014/relationships/chartEx" Target="../charts/chartEx2.xml"/><Relationship Id="rId3" Type="http://schemas.openxmlformats.org/officeDocument/2006/relationships/chart" Target="../charts/chart11.xml"/><Relationship Id="rId7" Type="http://schemas.openxmlformats.org/officeDocument/2006/relationships/image" Target="../media/image3.emf"/><Relationship Id="rId12" Type="http://schemas.openxmlformats.org/officeDocument/2006/relationships/chart" Target="../charts/chart16.xml"/><Relationship Id="rId2" Type="http://schemas.openxmlformats.org/officeDocument/2006/relationships/image" Target="../media/image2.emf"/><Relationship Id="rId1" Type="http://schemas.openxmlformats.org/officeDocument/2006/relationships/chart" Target="../charts/chart10.xml"/><Relationship Id="rId6" Type="http://schemas.openxmlformats.org/officeDocument/2006/relationships/chart" Target="../charts/chart14.xml"/><Relationship Id="rId11" Type="http://schemas.openxmlformats.org/officeDocument/2006/relationships/chart" Target="../charts/chart15.xml"/><Relationship Id="rId5" Type="http://schemas.openxmlformats.org/officeDocument/2006/relationships/chart" Target="../charts/chart13.xml"/><Relationship Id="rId15" Type="http://schemas.openxmlformats.org/officeDocument/2006/relationships/chart" Target="../charts/chart18.xml"/><Relationship Id="rId10" Type="http://schemas.openxmlformats.org/officeDocument/2006/relationships/image" Target="../media/image6.emf"/><Relationship Id="rId4" Type="http://schemas.openxmlformats.org/officeDocument/2006/relationships/chart" Target="../charts/chart12.xml"/><Relationship Id="rId9" Type="http://schemas.openxmlformats.org/officeDocument/2006/relationships/image" Target="../media/image5.emf"/><Relationship Id="rId14" Type="http://schemas.openxmlformats.org/officeDocument/2006/relationships/chart" Target="../charts/chart17.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9.emf"/><Relationship Id="rId2" Type="http://schemas.openxmlformats.org/officeDocument/2006/relationships/image" Target="../media/image8.emf"/><Relationship Id="rId1" Type="http://schemas.openxmlformats.org/officeDocument/2006/relationships/image" Target="../media/image7.emf"/><Relationship Id="rId5" Type="http://schemas.openxmlformats.org/officeDocument/2006/relationships/image" Target="../media/image11.emf"/><Relationship Id="rId4" Type="http://schemas.openxmlformats.org/officeDocument/2006/relationships/image" Target="../media/image10.emf"/></Relationships>
</file>

<file path=xl/drawings/drawing1.xml><?xml version="1.0" encoding="utf-8"?>
<xdr:wsDr xmlns:xdr="http://schemas.openxmlformats.org/drawingml/2006/spreadsheetDrawing" xmlns:a="http://schemas.openxmlformats.org/drawingml/2006/main">
  <xdr:twoCellAnchor>
    <xdr:from>
      <xdr:col>7</xdr:col>
      <xdr:colOff>257175</xdr:colOff>
      <xdr:row>2</xdr:row>
      <xdr:rowOff>14287</xdr:rowOff>
    </xdr:from>
    <xdr:to>
      <xdr:col>16</xdr:col>
      <xdr:colOff>276225</xdr:colOff>
      <xdr:row>19</xdr:row>
      <xdr:rowOff>47625</xdr:rowOff>
    </xdr:to>
    <xdr:graphicFrame macro="">
      <xdr:nvGraphicFramePr>
        <xdr:cNvPr id="2" name="Chart 1">
          <a:extLst>
            <a:ext uri="{FF2B5EF4-FFF2-40B4-BE49-F238E27FC236}">
              <a16:creationId xmlns:a16="http://schemas.microsoft.com/office/drawing/2014/main" id="{8B4950CF-BEBF-B7B3-3A90-808D6FD4C3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457200</xdr:colOff>
      <xdr:row>5</xdr:row>
      <xdr:rowOff>90487</xdr:rowOff>
    </xdr:from>
    <xdr:to>
      <xdr:col>11</xdr:col>
      <xdr:colOff>152400</xdr:colOff>
      <xdr:row>19</xdr:row>
      <xdr:rowOff>166687</xdr:rowOff>
    </xdr:to>
    <xdr:graphicFrame macro="">
      <xdr:nvGraphicFramePr>
        <xdr:cNvPr id="2" name="Chart 1">
          <a:extLst>
            <a:ext uri="{FF2B5EF4-FFF2-40B4-BE49-F238E27FC236}">
              <a16:creationId xmlns:a16="http://schemas.microsoft.com/office/drawing/2014/main" id="{A02C57D9-D081-3929-82EC-97B8160982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123825</xdr:colOff>
      <xdr:row>18</xdr:row>
      <xdr:rowOff>80962</xdr:rowOff>
    </xdr:from>
    <xdr:to>
      <xdr:col>1</xdr:col>
      <xdr:colOff>200025</xdr:colOff>
      <xdr:row>20</xdr:row>
      <xdr:rowOff>152400</xdr:rowOff>
    </xdr:to>
    <xdr:graphicFrame macro="">
      <xdr:nvGraphicFramePr>
        <xdr:cNvPr id="2" name="Chart 1">
          <a:extLst>
            <a:ext uri="{FF2B5EF4-FFF2-40B4-BE49-F238E27FC236}">
              <a16:creationId xmlns:a16="http://schemas.microsoft.com/office/drawing/2014/main" id="{F4AF0EF8-4AC5-1FE8-D98B-9FDEF0EA53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123825</xdr:colOff>
      <xdr:row>18</xdr:row>
      <xdr:rowOff>80962</xdr:rowOff>
    </xdr:from>
    <xdr:to>
      <xdr:col>4</xdr:col>
      <xdr:colOff>381001</xdr:colOff>
      <xdr:row>21</xdr:row>
      <xdr:rowOff>19050</xdr:rowOff>
    </xdr:to>
    <xdr:graphicFrame macro="">
      <xdr:nvGraphicFramePr>
        <xdr:cNvPr id="3" name="Chart 2">
          <a:extLst>
            <a:ext uri="{FF2B5EF4-FFF2-40B4-BE49-F238E27FC236}">
              <a16:creationId xmlns:a16="http://schemas.microsoft.com/office/drawing/2014/main" id="{A2231C94-3F3C-7C4E-42D9-BC744FE99A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200025</xdr:colOff>
      <xdr:row>18</xdr:row>
      <xdr:rowOff>52388</xdr:rowOff>
    </xdr:from>
    <xdr:to>
      <xdr:col>7</xdr:col>
      <xdr:colOff>590551</xdr:colOff>
      <xdr:row>20</xdr:row>
      <xdr:rowOff>161926</xdr:rowOff>
    </xdr:to>
    <xdr:graphicFrame macro="">
      <xdr:nvGraphicFramePr>
        <xdr:cNvPr id="4" name="Chart 3">
          <a:extLst>
            <a:ext uri="{FF2B5EF4-FFF2-40B4-BE49-F238E27FC236}">
              <a16:creationId xmlns:a16="http://schemas.microsoft.com/office/drawing/2014/main" id="{1D0D1061-2C8C-5899-7F74-65466834D5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152400</xdr:colOff>
      <xdr:row>18</xdr:row>
      <xdr:rowOff>80962</xdr:rowOff>
    </xdr:from>
    <xdr:to>
      <xdr:col>10</xdr:col>
      <xdr:colOff>485775</xdr:colOff>
      <xdr:row>20</xdr:row>
      <xdr:rowOff>142875</xdr:rowOff>
    </xdr:to>
    <xdr:graphicFrame macro="">
      <xdr:nvGraphicFramePr>
        <xdr:cNvPr id="5" name="Chart 4">
          <a:extLst>
            <a:ext uri="{FF2B5EF4-FFF2-40B4-BE49-F238E27FC236}">
              <a16:creationId xmlns:a16="http://schemas.microsoft.com/office/drawing/2014/main" id="{0DC1C9E1-BE8E-1012-FFF0-9576993141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190500</xdr:colOff>
      <xdr:row>18</xdr:row>
      <xdr:rowOff>42863</xdr:rowOff>
    </xdr:from>
    <xdr:to>
      <xdr:col>13</xdr:col>
      <xdr:colOff>552450</xdr:colOff>
      <xdr:row>20</xdr:row>
      <xdr:rowOff>171451</xdr:rowOff>
    </xdr:to>
    <xdr:graphicFrame macro="">
      <xdr:nvGraphicFramePr>
        <xdr:cNvPr id="6" name="Chart 5">
          <a:extLst>
            <a:ext uri="{FF2B5EF4-FFF2-40B4-BE49-F238E27FC236}">
              <a16:creationId xmlns:a16="http://schemas.microsoft.com/office/drawing/2014/main" id="{C8B35B06-5599-117B-2A17-FB055845C5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352425</xdr:colOff>
      <xdr:row>3</xdr:row>
      <xdr:rowOff>9525</xdr:rowOff>
    </xdr:from>
    <xdr:to>
      <xdr:col>13</xdr:col>
      <xdr:colOff>485775</xdr:colOff>
      <xdr:row>19</xdr:row>
      <xdr:rowOff>80962</xdr:rowOff>
    </xdr:to>
    <mc:AlternateContent xmlns:mc="http://schemas.openxmlformats.org/markup-compatibility/2006">
      <mc:Choice xmlns:cx4="http://schemas.microsoft.com/office/drawing/2016/5/10/chartex" xmlns="" Requires="cx4">
        <xdr:graphicFrame macro="">
          <xdr:nvGraphicFramePr>
            <xdr:cNvPr id="2" name="Chart 1">
              <a:extLst>
                <a:ext uri="{FF2B5EF4-FFF2-40B4-BE49-F238E27FC236}">
                  <a16:creationId xmlns:a16="http://schemas.microsoft.com/office/drawing/2014/main" id="{4BC0CE75-FE9F-453C-6995-1B0B743FC1B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2" name="Rectangle 1"/>
            <xdr:cNvSpPr>
              <a:spLocks noTextEdit="1"/>
            </xdr:cNvSpPr>
          </xdr:nvSpPr>
          <xdr:spPr>
            <a:xfrm>
              <a:off x="5429250" y="581025"/>
              <a:ext cx="4400550" cy="311943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8</xdr:col>
      <xdr:colOff>76200</xdr:colOff>
      <xdr:row>2</xdr:row>
      <xdr:rowOff>71437</xdr:rowOff>
    </xdr:from>
    <xdr:to>
      <xdr:col>15</xdr:col>
      <xdr:colOff>381000</xdr:colOff>
      <xdr:row>16</xdr:row>
      <xdr:rowOff>147637</xdr:rowOff>
    </xdr:to>
    <xdr:graphicFrame macro="">
      <xdr:nvGraphicFramePr>
        <xdr:cNvPr id="4" name="Chart 3">
          <a:extLst>
            <a:ext uri="{FF2B5EF4-FFF2-40B4-BE49-F238E27FC236}">
              <a16:creationId xmlns:a16="http://schemas.microsoft.com/office/drawing/2014/main" id="{93F148E5-8BD9-614B-E65A-33B2C65696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15</xdr:col>
      <xdr:colOff>476250</xdr:colOff>
      <xdr:row>13</xdr:row>
      <xdr:rowOff>171450</xdr:rowOff>
    </xdr:from>
    <xdr:to>
      <xdr:col>18</xdr:col>
      <xdr:colOff>476250</xdr:colOff>
      <xdr:row>27</xdr:row>
      <xdr:rowOff>28575</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088199E8-2488-58B1-6A69-3A03F7D17F6F}"/>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753725" y="26479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180975</xdr:colOff>
      <xdr:row>13</xdr:row>
      <xdr:rowOff>161925</xdr:rowOff>
    </xdr:from>
    <xdr:to>
      <xdr:col>15</xdr:col>
      <xdr:colOff>466725</xdr:colOff>
      <xdr:row>27</xdr:row>
      <xdr:rowOff>19050</xdr:rowOff>
    </xdr:to>
    <mc:AlternateContent xmlns:mc="http://schemas.openxmlformats.org/markup-compatibility/2006" xmlns:a14="http://schemas.microsoft.com/office/drawing/2010/main">
      <mc:Choice Requires="a14">
        <xdr:graphicFrame macro="">
          <xdr:nvGraphicFramePr>
            <xdr:cNvPr id="3" name="State">
              <a:extLst>
                <a:ext uri="{FF2B5EF4-FFF2-40B4-BE49-F238E27FC236}">
                  <a16:creationId xmlns:a16="http://schemas.microsoft.com/office/drawing/2014/main" id="{0DC235CE-D812-8DBB-FC4A-55BD0F800DF2}"/>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mlns="">
        <xdr:sp macro="" textlink="">
          <xdr:nvSpPr>
            <xdr:cNvPr id="0" name=""/>
            <xdr:cNvSpPr>
              <a:spLocks noTextEdit="1"/>
            </xdr:cNvSpPr>
          </xdr:nvSpPr>
          <xdr:spPr>
            <a:xfrm>
              <a:off x="9239250" y="2638425"/>
              <a:ext cx="150495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9524</xdr:colOff>
      <xdr:row>14</xdr:row>
      <xdr:rowOff>19049</xdr:rowOff>
    </xdr:from>
    <xdr:to>
      <xdr:col>13</xdr:col>
      <xdr:colOff>114299</xdr:colOff>
      <xdr:row>24</xdr:row>
      <xdr:rowOff>161924</xdr:rowOff>
    </xdr:to>
    <mc:AlternateContent xmlns:mc="http://schemas.openxmlformats.org/markup-compatibility/2006" xmlns:a14="http://schemas.microsoft.com/office/drawing/2010/main">
      <mc:Choice Requires="a14">
        <xdr:graphicFrame macro="">
          <xdr:nvGraphicFramePr>
            <xdr:cNvPr id="5" name="Month">
              <a:extLst>
                <a:ext uri="{FF2B5EF4-FFF2-40B4-BE49-F238E27FC236}">
                  <a16:creationId xmlns:a16="http://schemas.microsoft.com/office/drawing/2014/main" id="{51F00603-28CF-BAE1-5F58-4312CEBA34C6}"/>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7848599" y="2686049"/>
              <a:ext cx="1323975" cy="20478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5</xdr:col>
      <xdr:colOff>476250</xdr:colOff>
      <xdr:row>2</xdr:row>
      <xdr:rowOff>71437</xdr:rowOff>
    </xdr:from>
    <xdr:to>
      <xdr:col>9</xdr:col>
      <xdr:colOff>704850</xdr:colOff>
      <xdr:row>16</xdr:row>
      <xdr:rowOff>147637</xdr:rowOff>
    </xdr:to>
    <xdr:graphicFrame macro="">
      <xdr:nvGraphicFramePr>
        <xdr:cNvPr id="2" name="Chart 1">
          <a:extLst>
            <a:ext uri="{FF2B5EF4-FFF2-40B4-BE49-F238E27FC236}">
              <a16:creationId xmlns:a16="http://schemas.microsoft.com/office/drawing/2014/main" id="{CFDBDD9D-B77D-ACD9-C746-34981A6904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352424</xdr:colOff>
      <xdr:row>1</xdr:row>
      <xdr:rowOff>152400</xdr:rowOff>
    </xdr:from>
    <xdr:to>
      <xdr:col>20</xdr:col>
      <xdr:colOff>314325</xdr:colOff>
      <xdr:row>10</xdr:row>
      <xdr:rowOff>123825</xdr:rowOff>
    </xdr:to>
    <xdr:grpSp>
      <xdr:nvGrpSpPr>
        <xdr:cNvPr id="63" name="Group 62">
          <a:extLst>
            <a:ext uri="{FF2B5EF4-FFF2-40B4-BE49-F238E27FC236}">
              <a16:creationId xmlns:a16="http://schemas.microsoft.com/office/drawing/2014/main" id="{50A71F28-FEAC-873C-4A7C-B84FC7493A79}"/>
            </a:ext>
          </a:extLst>
        </xdr:cNvPr>
        <xdr:cNvGrpSpPr/>
      </xdr:nvGrpSpPr>
      <xdr:grpSpPr>
        <a:xfrm>
          <a:off x="352424" y="342900"/>
          <a:ext cx="12153901" cy="1685925"/>
          <a:chOff x="342899" y="409575"/>
          <a:chExt cx="12153901" cy="1685925"/>
        </a:xfrm>
      </xdr:grpSpPr>
      <xdr:grpSp>
        <xdr:nvGrpSpPr>
          <xdr:cNvPr id="13" name="Group 12">
            <a:extLst>
              <a:ext uri="{FF2B5EF4-FFF2-40B4-BE49-F238E27FC236}">
                <a16:creationId xmlns:a16="http://schemas.microsoft.com/office/drawing/2014/main" id="{097CAB22-D97E-6E47-F3F6-A6E370809626}"/>
              </a:ext>
            </a:extLst>
          </xdr:cNvPr>
          <xdr:cNvGrpSpPr/>
        </xdr:nvGrpSpPr>
        <xdr:grpSpPr>
          <a:xfrm>
            <a:off x="342899" y="419100"/>
            <a:ext cx="2066926" cy="1657350"/>
            <a:chOff x="51662" y="381771"/>
            <a:chExt cx="1847851" cy="1523229"/>
          </a:xfrm>
        </xdr:grpSpPr>
        <xdr:sp macro="" textlink="">
          <xdr:nvSpPr>
            <xdr:cNvPr id="3" name="Rectangle: Rounded Corners 2">
              <a:extLst>
                <a:ext uri="{FF2B5EF4-FFF2-40B4-BE49-F238E27FC236}">
                  <a16:creationId xmlns:a16="http://schemas.microsoft.com/office/drawing/2014/main" id="{D8E8211B-01B3-9A0C-B445-E82DD1FD10AF}"/>
                </a:ext>
              </a:extLst>
            </xdr:cNvPr>
            <xdr:cNvSpPr/>
          </xdr:nvSpPr>
          <xdr:spPr>
            <a:xfrm>
              <a:off x="70713" y="381771"/>
              <a:ext cx="1809750" cy="2381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100">
                  <a:latin typeface="Lato Black" panose="020F0A02020204030203" pitchFamily="34" charset="0"/>
                </a:rPr>
                <a:t>SALES</a:t>
              </a:r>
            </a:p>
          </xdr:txBody>
        </xdr:sp>
        <xdr:sp macro="" textlink="">
          <xdr:nvSpPr>
            <xdr:cNvPr id="4" name="Rectangle: Rounded Corners 3">
              <a:extLst>
                <a:ext uri="{FF2B5EF4-FFF2-40B4-BE49-F238E27FC236}">
                  <a16:creationId xmlns:a16="http://schemas.microsoft.com/office/drawing/2014/main" id="{A6987560-15BA-BC63-E0A1-9453CEC60A4F}"/>
                </a:ext>
              </a:extLst>
            </xdr:cNvPr>
            <xdr:cNvSpPr/>
          </xdr:nvSpPr>
          <xdr:spPr>
            <a:xfrm>
              <a:off x="51662" y="676276"/>
              <a:ext cx="1847851" cy="1228724"/>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KPI!B17">
          <xdr:nvSpPr>
            <xdr:cNvPr id="7" name="Rectangle: Rounded Corners 6">
              <a:extLst>
                <a:ext uri="{FF2B5EF4-FFF2-40B4-BE49-F238E27FC236}">
                  <a16:creationId xmlns:a16="http://schemas.microsoft.com/office/drawing/2014/main" id="{B7CABE67-DC93-2D8B-62DD-305760D9E80C}"/>
                </a:ext>
              </a:extLst>
            </xdr:cNvPr>
            <xdr:cNvSpPr/>
          </xdr:nvSpPr>
          <xdr:spPr>
            <a:xfrm>
              <a:off x="158896" y="754016"/>
              <a:ext cx="1666875" cy="2762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9231DC18-E32A-4EE8-96DB-981A1C4CAA2E}" type="TxLink">
                <a:rPr lang="en-US" sz="1400" b="0" i="0" u="none" strike="noStrike">
                  <a:solidFill>
                    <a:schemeClr val="bg1"/>
                  </a:solidFill>
                  <a:latin typeface="Lato Black" panose="020F0A02020204030203" pitchFamily="34" charset="0"/>
                  <a:cs typeface="Calibri"/>
                </a:rPr>
                <a:pPr algn="ctr"/>
                <a:t>₹ 1,35,165.00</a:t>
              </a:fld>
              <a:endParaRPr lang="en-IN" sz="1400">
                <a:solidFill>
                  <a:schemeClr val="bg1"/>
                </a:solidFill>
                <a:latin typeface="Lato Black" panose="020F0A02020204030203" pitchFamily="34" charset="0"/>
              </a:endParaRPr>
            </a:p>
          </xdr:txBody>
        </xdr:sp>
        <xdr:sp macro="" textlink="">
          <xdr:nvSpPr>
            <xdr:cNvPr id="9" name="Rectangle: Rounded Corners 8">
              <a:extLst>
                <a:ext uri="{FF2B5EF4-FFF2-40B4-BE49-F238E27FC236}">
                  <a16:creationId xmlns:a16="http://schemas.microsoft.com/office/drawing/2014/main" id="{A6742664-4CB1-D325-F662-783D6377EEEB}"/>
                </a:ext>
              </a:extLst>
            </xdr:cNvPr>
            <xdr:cNvSpPr/>
          </xdr:nvSpPr>
          <xdr:spPr>
            <a:xfrm>
              <a:off x="104775" y="1543050"/>
              <a:ext cx="1762125" cy="3143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YOY</a:t>
              </a:r>
              <a:r>
                <a:rPr lang="en-IN" sz="1100"/>
                <a:t> </a:t>
              </a:r>
              <a:r>
                <a:rPr lang="en-IN" sz="1100">
                  <a:latin typeface="Lato Black" panose="020F0A02020204030203" pitchFamily="34" charset="0"/>
                </a:rPr>
                <a:t>GROWTH</a:t>
              </a:r>
            </a:p>
          </xdr:txBody>
        </xdr:sp>
      </xdr:grpSp>
      <xdr:grpSp>
        <xdr:nvGrpSpPr>
          <xdr:cNvPr id="39" name="Group 38">
            <a:extLst>
              <a:ext uri="{FF2B5EF4-FFF2-40B4-BE49-F238E27FC236}">
                <a16:creationId xmlns:a16="http://schemas.microsoft.com/office/drawing/2014/main" id="{EBF94254-7536-AF9F-25A3-494467D13519}"/>
              </a:ext>
            </a:extLst>
          </xdr:cNvPr>
          <xdr:cNvGrpSpPr/>
        </xdr:nvGrpSpPr>
        <xdr:grpSpPr>
          <a:xfrm>
            <a:off x="2924174" y="428625"/>
            <a:ext cx="2066926" cy="1657350"/>
            <a:chOff x="51662" y="381771"/>
            <a:chExt cx="1847851" cy="1523229"/>
          </a:xfrm>
        </xdr:grpSpPr>
        <xdr:sp macro="" textlink="">
          <xdr:nvSpPr>
            <xdr:cNvPr id="40" name="Rectangle: Rounded Corners 39">
              <a:extLst>
                <a:ext uri="{FF2B5EF4-FFF2-40B4-BE49-F238E27FC236}">
                  <a16:creationId xmlns:a16="http://schemas.microsoft.com/office/drawing/2014/main" id="{12DB6C70-2C4E-EE1A-2D8E-AF4836E4AB2C}"/>
                </a:ext>
              </a:extLst>
            </xdr:cNvPr>
            <xdr:cNvSpPr/>
          </xdr:nvSpPr>
          <xdr:spPr>
            <a:xfrm>
              <a:off x="70713" y="381771"/>
              <a:ext cx="1809750" cy="2381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100">
                  <a:latin typeface="Lato Black" panose="020F0A02020204030203" pitchFamily="34" charset="0"/>
                </a:rPr>
                <a:t>PROFIT</a:t>
              </a:r>
            </a:p>
          </xdr:txBody>
        </xdr:sp>
        <xdr:sp macro="" textlink="">
          <xdr:nvSpPr>
            <xdr:cNvPr id="41" name="Rectangle: Rounded Corners 40">
              <a:extLst>
                <a:ext uri="{FF2B5EF4-FFF2-40B4-BE49-F238E27FC236}">
                  <a16:creationId xmlns:a16="http://schemas.microsoft.com/office/drawing/2014/main" id="{653FED27-356A-A10E-2CF2-F31B97B67B74}"/>
                </a:ext>
              </a:extLst>
            </xdr:cNvPr>
            <xdr:cNvSpPr/>
          </xdr:nvSpPr>
          <xdr:spPr>
            <a:xfrm>
              <a:off x="51662" y="676276"/>
              <a:ext cx="1847851" cy="1228724"/>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KPI!$E$17">
          <xdr:nvSpPr>
            <xdr:cNvPr id="42" name="Rectangle: Rounded Corners 41">
              <a:extLst>
                <a:ext uri="{FF2B5EF4-FFF2-40B4-BE49-F238E27FC236}">
                  <a16:creationId xmlns:a16="http://schemas.microsoft.com/office/drawing/2014/main" id="{B9B7E53B-8C63-69F0-5C30-FC524E7CD366}"/>
                </a:ext>
              </a:extLst>
            </xdr:cNvPr>
            <xdr:cNvSpPr/>
          </xdr:nvSpPr>
          <xdr:spPr>
            <a:xfrm>
              <a:off x="158896" y="771524"/>
              <a:ext cx="1666875" cy="2762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FD9C05FA-3FE4-4393-96F7-A6F35885538B}" type="TxLink">
                <a:rPr lang="en-US" sz="1400" b="0" i="0" u="none" strike="noStrike">
                  <a:solidFill>
                    <a:schemeClr val="bg1"/>
                  </a:solidFill>
                  <a:latin typeface="Lato Black" panose="020F0A02020204030203" pitchFamily="34" charset="0"/>
                  <a:cs typeface="Calibri"/>
                </a:rPr>
                <a:pPr algn="ctr"/>
                <a:t>₹ 4,805.00</a:t>
              </a:fld>
              <a:endParaRPr lang="en-IN" sz="1400">
                <a:solidFill>
                  <a:schemeClr val="bg1"/>
                </a:solidFill>
                <a:latin typeface="Lato Black" panose="020F0A02020204030203" pitchFamily="34" charset="0"/>
              </a:endParaRPr>
            </a:p>
          </xdr:txBody>
        </xdr:sp>
        <xdr:sp macro="" textlink="">
          <xdr:nvSpPr>
            <xdr:cNvPr id="43" name="Rectangle: Rounded Corners 42">
              <a:extLst>
                <a:ext uri="{FF2B5EF4-FFF2-40B4-BE49-F238E27FC236}">
                  <a16:creationId xmlns:a16="http://schemas.microsoft.com/office/drawing/2014/main" id="{5ED40FCF-E93F-A3A3-F230-577BA4A44605}"/>
                </a:ext>
              </a:extLst>
            </xdr:cNvPr>
            <xdr:cNvSpPr/>
          </xdr:nvSpPr>
          <xdr:spPr>
            <a:xfrm>
              <a:off x="104775" y="1543050"/>
              <a:ext cx="1762125" cy="3143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YOY</a:t>
              </a:r>
              <a:r>
                <a:rPr lang="en-IN" sz="1100"/>
                <a:t> </a:t>
              </a:r>
              <a:r>
                <a:rPr lang="en-IN" sz="1100">
                  <a:latin typeface="Lato Black" panose="020F0A02020204030203" pitchFamily="34" charset="0"/>
                </a:rPr>
                <a:t>GROWTH</a:t>
              </a:r>
            </a:p>
          </xdr:txBody>
        </xdr:sp>
      </xdr:grpSp>
      <xdr:grpSp>
        <xdr:nvGrpSpPr>
          <xdr:cNvPr id="44" name="Group 43">
            <a:extLst>
              <a:ext uri="{FF2B5EF4-FFF2-40B4-BE49-F238E27FC236}">
                <a16:creationId xmlns:a16="http://schemas.microsoft.com/office/drawing/2014/main" id="{87638A07-E895-D70C-5AFA-44E0F9C37778}"/>
              </a:ext>
            </a:extLst>
          </xdr:cNvPr>
          <xdr:cNvGrpSpPr/>
        </xdr:nvGrpSpPr>
        <xdr:grpSpPr>
          <a:xfrm>
            <a:off x="5553074" y="438150"/>
            <a:ext cx="2066926" cy="1657350"/>
            <a:chOff x="51662" y="381771"/>
            <a:chExt cx="1847851" cy="1523229"/>
          </a:xfrm>
        </xdr:grpSpPr>
        <xdr:sp macro="" textlink="">
          <xdr:nvSpPr>
            <xdr:cNvPr id="45" name="Rectangle: Rounded Corners 44">
              <a:extLst>
                <a:ext uri="{FF2B5EF4-FFF2-40B4-BE49-F238E27FC236}">
                  <a16:creationId xmlns:a16="http://schemas.microsoft.com/office/drawing/2014/main" id="{8948B33E-EC1B-E13B-AAD0-560FA2EE7B7D}"/>
                </a:ext>
              </a:extLst>
            </xdr:cNvPr>
            <xdr:cNvSpPr/>
          </xdr:nvSpPr>
          <xdr:spPr>
            <a:xfrm>
              <a:off x="70713" y="381771"/>
              <a:ext cx="1809750" cy="2381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100">
                  <a:latin typeface="Lato Black" panose="020F0A02020204030203" pitchFamily="34" charset="0"/>
                </a:rPr>
                <a:t>QUANTITY</a:t>
              </a:r>
            </a:p>
          </xdr:txBody>
        </xdr:sp>
        <xdr:sp macro="" textlink="">
          <xdr:nvSpPr>
            <xdr:cNvPr id="46" name="Rectangle: Rounded Corners 45">
              <a:extLst>
                <a:ext uri="{FF2B5EF4-FFF2-40B4-BE49-F238E27FC236}">
                  <a16:creationId xmlns:a16="http://schemas.microsoft.com/office/drawing/2014/main" id="{472ABD7A-E917-E5CF-9C34-6A59DF8B21A1}"/>
                </a:ext>
              </a:extLst>
            </xdr:cNvPr>
            <xdr:cNvSpPr/>
          </xdr:nvSpPr>
          <xdr:spPr>
            <a:xfrm>
              <a:off x="51662" y="676276"/>
              <a:ext cx="1847851" cy="1228724"/>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KPI!$H$17">
          <xdr:nvSpPr>
            <xdr:cNvPr id="47" name="Rectangle: Rounded Corners 46">
              <a:extLst>
                <a:ext uri="{FF2B5EF4-FFF2-40B4-BE49-F238E27FC236}">
                  <a16:creationId xmlns:a16="http://schemas.microsoft.com/office/drawing/2014/main" id="{AB89E93F-9683-8F10-4A92-583A18863706}"/>
                </a:ext>
              </a:extLst>
            </xdr:cNvPr>
            <xdr:cNvSpPr/>
          </xdr:nvSpPr>
          <xdr:spPr>
            <a:xfrm>
              <a:off x="158896" y="754016"/>
              <a:ext cx="1666875" cy="2762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6E659C22-0FC2-44DF-BFE1-A1DFDE3FA9CE}" type="TxLink">
                <a:rPr lang="en-US" sz="1400" b="0" i="0" u="none" strike="noStrike">
                  <a:solidFill>
                    <a:schemeClr val="bg1"/>
                  </a:solidFill>
                  <a:latin typeface="Lato Black" panose="020F0A02020204030203" pitchFamily="34" charset="0"/>
                  <a:cs typeface="Calibri"/>
                </a:rPr>
                <a:pPr algn="ctr"/>
                <a:t># 1913</a:t>
              </a:fld>
              <a:endParaRPr lang="en-IN" sz="1600">
                <a:solidFill>
                  <a:schemeClr val="bg1"/>
                </a:solidFill>
                <a:latin typeface="Lato Black" panose="020F0A02020204030203" pitchFamily="34" charset="0"/>
              </a:endParaRPr>
            </a:p>
          </xdr:txBody>
        </xdr:sp>
        <xdr:sp macro="" textlink="">
          <xdr:nvSpPr>
            <xdr:cNvPr id="48" name="Rectangle: Rounded Corners 47">
              <a:extLst>
                <a:ext uri="{FF2B5EF4-FFF2-40B4-BE49-F238E27FC236}">
                  <a16:creationId xmlns:a16="http://schemas.microsoft.com/office/drawing/2014/main" id="{7CF9D8E6-E63F-AF66-E64A-6C4BFC6CC48B}"/>
                </a:ext>
              </a:extLst>
            </xdr:cNvPr>
            <xdr:cNvSpPr/>
          </xdr:nvSpPr>
          <xdr:spPr>
            <a:xfrm>
              <a:off x="104775" y="1543050"/>
              <a:ext cx="1762125" cy="3143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YOY</a:t>
              </a:r>
              <a:r>
                <a:rPr lang="en-IN" sz="1100"/>
                <a:t> </a:t>
              </a:r>
              <a:r>
                <a:rPr lang="en-IN" sz="1100">
                  <a:latin typeface="Lato Black" panose="020F0A02020204030203" pitchFamily="34" charset="0"/>
                </a:rPr>
                <a:t>GROWTH</a:t>
              </a:r>
            </a:p>
          </xdr:txBody>
        </xdr:sp>
      </xdr:grpSp>
      <xdr:grpSp>
        <xdr:nvGrpSpPr>
          <xdr:cNvPr id="49" name="Group 48">
            <a:extLst>
              <a:ext uri="{FF2B5EF4-FFF2-40B4-BE49-F238E27FC236}">
                <a16:creationId xmlns:a16="http://schemas.microsoft.com/office/drawing/2014/main" id="{E4A49801-6F72-3F0D-891C-02915C8CCDBF}"/>
              </a:ext>
            </a:extLst>
          </xdr:cNvPr>
          <xdr:cNvGrpSpPr/>
        </xdr:nvGrpSpPr>
        <xdr:grpSpPr>
          <a:xfrm>
            <a:off x="8020049" y="419100"/>
            <a:ext cx="2066926" cy="1657350"/>
            <a:chOff x="51662" y="381771"/>
            <a:chExt cx="1847851" cy="1523229"/>
          </a:xfrm>
        </xdr:grpSpPr>
        <xdr:sp macro="" textlink="">
          <xdr:nvSpPr>
            <xdr:cNvPr id="50" name="Rectangle: Rounded Corners 49">
              <a:extLst>
                <a:ext uri="{FF2B5EF4-FFF2-40B4-BE49-F238E27FC236}">
                  <a16:creationId xmlns:a16="http://schemas.microsoft.com/office/drawing/2014/main" id="{61FF378E-F74A-DE33-D98A-D8DE659EDCC5}"/>
                </a:ext>
              </a:extLst>
            </xdr:cNvPr>
            <xdr:cNvSpPr/>
          </xdr:nvSpPr>
          <xdr:spPr>
            <a:xfrm>
              <a:off x="70713" y="381771"/>
              <a:ext cx="1809750" cy="2381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100">
                  <a:latin typeface="Lato Black" panose="020F0A02020204030203" pitchFamily="34" charset="0"/>
                </a:rPr>
                <a:t>NO OF ORDERS</a:t>
              </a:r>
            </a:p>
          </xdr:txBody>
        </xdr:sp>
        <xdr:sp macro="" textlink="">
          <xdr:nvSpPr>
            <xdr:cNvPr id="51" name="Rectangle: Rounded Corners 50">
              <a:extLst>
                <a:ext uri="{FF2B5EF4-FFF2-40B4-BE49-F238E27FC236}">
                  <a16:creationId xmlns:a16="http://schemas.microsoft.com/office/drawing/2014/main" id="{148E462F-1E52-97A3-EB11-B6B0E3431CAA}"/>
                </a:ext>
              </a:extLst>
            </xdr:cNvPr>
            <xdr:cNvSpPr/>
          </xdr:nvSpPr>
          <xdr:spPr>
            <a:xfrm>
              <a:off x="51662" y="676276"/>
              <a:ext cx="1847851" cy="1228724"/>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KPI!$K$17">
          <xdr:nvSpPr>
            <xdr:cNvPr id="52" name="Rectangle: Rounded Corners 51">
              <a:extLst>
                <a:ext uri="{FF2B5EF4-FFF2-40B4-BE49-F238E27FC236}">
                  <a16:creationId xmlns:a16="http://schemas.microsoft.com/office/drawing/2014/main" id="{777BE94E-812F-007E-C361-B2D6EF9B87FD}"/>
                </a:ext>
              </a:extLst>
            </xdr:cNvPr>
            <xdr:cNvSpPr/>
          </xdr:nvSpPr>
          <xdr:spPr>
            <a:xfrm>
              <a:off x="158896" y="754016"/>
              <a:ext cx="1666875" cy="2762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C1EAF1CC-E95B-46CB-93B2-F6A216446996}" type="TxLink">
                <a:rPr lang="en-US" sz="1400" b="0" i="0" u="none" strike="noStrike">
                  <a:solidFill>
                    <a:schemeClr val="bg1"/>
                  </a:solidFill>
                  <a:latin typeface="Lato Black" panose="020F0A02020204030203" pitchFamily="34" charset="0"/>
                  <a:cs typeface="Calibri"/>
                </a:rPr>
                <a:pPr algn="ctr"/>
                <a:t># 500</a:t>
              </a:fld>
              <a:endParaRPr lang="en-IN" sz="1800">
                <a:solidFill>
                  <a:schemeClr val="bg1"/>
                </a:solidFill>
                <a:latin typeface="Lato Black" panose="020F0A02020204030203" pitchFamily="34" charset="0"/>
              </a:endParaRPr>
            </a:p>
          </xdr:txBody>
        </xdr:sp>
        <xdr:sp macro="" textlink="">
          <xdr:nvSpPr>
            <xdr:cNvPr id="53" name="Rectangle: Rounded Corners 52">
              <a:extLst>
                <a:ext uri="{FF2B5EF4-FFF2-40B4-BE49-F238E27FC236}">
                  <a16:creationId xmlns:a16="http://schemas.microsoft.com/office/drawing/2014/main" id="{6A998153-1D33-74CB-74F6-1C516020201A}"/>
                </a:ext>
              </a:extLst>
            </xdr:cNvPr>
            <xdr:cNvSpPr/>
          </xdr:nvSpPr>
          <xdr:spPr>
            <a:xfrm>
              <a:off x="104775" y="1543050"/>
              <a:ext cx="1762125" cy="3143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YOY</a:t>
              </a:r>
              <a:r>
                <a:rPr lang="en-IN" sz="1100"/>
                <a:t> </a:t>
              </a:r>
              <a:r>
                <a:rPr lang="en-IN" sz="1100">
                  <a:latin typeface="Lato Black" panose="020F0A02020204030203" pitchFamily="34" charset="0"/>
                </a:rPr>
                <a:t>GROWTH</a:t>
              </a:r>
            </a:p>
          </xdr:txBody>
        </xdr:sp>
      </xdr:grpSp>
      <xdr:grpSp>
        <xdr:nvGrpSpPr>
          <xdr:cNvPr id="54" name="Group 53">
            <a:extLst>
              <a:ext uri="{FF2B5EF4-FFF2-40B4-BE49-F238E27FC236}">
                <a16:creationId xmlns:a16="http://schemas.microsoft.com/office/drawing/2014/main" id="{0ACFD93F-7CB3-8B79-7E9B-1F74740876C9}"/>
              </a:ext>
            </a:extLst>
          </xdr:cNvPr>
          <xdr:cNvGrpSpPr/>
        </xdr:nvGrpSpPr>
        <xdr:grpSpPr>
          <a:xfrm>
            <a:off x="10429874" y="409575"/>
            <a:ext cx="2066926" cy="1657350"/>
            <a:chOff x="51662" y="381771"/>
            <a:chExt cx="1847851" cy="1523229"/>
          </a:xfrm>
        </xdr:grpSpPr>
        <xdr:sp macro="" textlink="">
          <xdr:nvSpPr>
            <xdr:cNvPr id="55" name="Rectangle: Rounded Corners 54">
              <a:extLst>
                <a:ext uri="{FF2B5EF4-FFF2-40B4-BE49-F238E27FC236}">
                  <a16:creationId xmlns:a16="http://schemas.microsoft.com/office/drawing/2014/main" id="{BB551510-6935-30F5-B83E-AFF7306164B0}"/>
                </a:ext>
              </a:extLst>
            </xdr:cNvPr>
            <xdr:cNvSpPr/>
          </xdr:nvSpPr>
          <xdr:spPr>
            <a:xfrm>
              <a:off x="70713" y="381771"/>
              <a:ext cx="1809750" cy="2381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100">
                  <a:latin typeface="Lato Black" panose="020F0A02020204030203" pitchFamily="34" charset="0"/>
                </a:rPr>
                <a:t>PROFIT MARGIN</a:t>
              </a:r>
            </a:p>
          </xdr:txBody>
        </xdr:sp>
        <xdr:sp macro="" textlink="">
          <xdr:nvSpPr>
            <xdr:cNvPr id="56" name="Rectangle: Rounded Corners 55">
              <a:extLst>
                <a:ext uri="{FF2B5EF4-FFF2-40B4-BE49-F238E27FC236}">
                  <a16:creationId xmlns:a16="http://schemas.microsoft.com/office/drawing/2014/main" id="{A859C39B-7B78-E533-99BA-F83AAB2E8E59}"/>
                </a:ext>
              </a:extLst>
            </xdr:cNvPr>
            <xdr:cNvSpPr/>
          </xdr:nvSpPr>
          <xdr:spPr>
            <a:xfrm>
              <a:off x="51662" y="676276"/>
              <a:ext cx="1847851" cy="1228724"/>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KPI!$N$17">
          <xdr:nvSpPr>
            <xdr:cNvPr id="57" name="Rectangle: Rounded Corners 56">
              <a:extLst>
                <a:ext uri="{FF2B5EF4-FFF2-40B4-BE49-F238E27FC236}">
                  <a16:creationId xmlns:a16="http://schemas.microsoft.com/office/drawing/2014/main" id="{7E50CF12-09FE-8C99-B7B0-3C682D81FFAC}"/>
                </a:ext>
              </a:extLst>
            </xdr:cNvPr>
            <xdr:cNvSpPr/>
          </xdr:nvSpPr>
          <xdr:spPr>
            <a:xfrm>
              <a:off x="158896" y="754016"/>
              <a:ext cx="1666875" cy="2762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fld id="{25D25A20-57F7-4445-88F1-933817FE8E6A}" type="TxLink">
                <a:rPr lang="en-US" sz="1400" b="0" i="0" u="none" strike="noStrike">
                  <a:solidFill>
                    <a:schemeClr val="bg1"/>
                  </a:solidFill>
                  <a:latin typeface="Lato Black" panose="020F0A02020204030203" pitchFamily="34" charset="0"/>
                  <a:cs typeface="Calibri"/>
                </a:rPr>
                <a:pPr algn="ctr"/>
                <a:t>3.555%</a:t>
              </a:fld>
              <a:endParaRPr lang="en-IN" sz="1800">
                <a:solidFill>
                  <a:schemeClr val="bg1"/>
                </a:solidFill>
                <a:latin typeface="Lato Black" panose="020F0A02020204030203" pitchFamily="34" charset="0"/>
              </a:endParaRPr>
            </a:p>
          </xdr:txBody>
        </xdr:sp>
        <xdr:sp macro="" textlink="">
          <xdr:nvSpPr>
            <xdr:cNvPr id="58" name="Rectangle: Rounded Corners 57">
              <a:extLst>
                <a:ext uri="{FF2B5EF4-FFF2-40B4-BE49-F238E27FC236}">
                  <a16:creationId xmlns:a16="http://schemas.microsoft.com/office/drawing/2014/main" id="{F6F059AF-C512-A23B-0602-2128D9FEE28A}"/>
                </a:ext>
              </a:extLst>
            </xdr:cNvPr>
            <xdr:cNvSpPr/>
          </xdr:nvSpPr>
          <xdr:spPr>
            <a:xfrm>
              <a:off x="104775" y="1543050"/>
              <a:ext cx="1762125" cy="314325"/>
            </a:xfrm>
            <a:prstGeom prst="roundRect">
              <a:avLst/>
            </a:prstGeom>
            <a:gradFill>
              <a:gsLst>
                <a:gs pos="0">
                  <a:schemeClr val="tx1">
                    <a:lumMod val="85000"/>
                    <a:lumOff val="15000"/>
                    <a:alpha val="80000"/>
                  </a:schemeClr>
                </a:gs>
                <a:gs pos="100000">
                  <a:schemeClr val="tx1">
                    <a:lumMod val="65000"/>
                    <a:lumOff val="3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YOY</a:t>
              </a:r>
              <a:r>
                <a:rPr lang="en-IN" sz="1100"/>
                <a:t> </a:t>
              </a:r>
              <a:r>
                <a:rPr lang="en-IN" sz="1100">
                  <a:latin typeface="Lato Black" panose="020F0A02020204030203" pitchFamily="34" charset="0"/>
                </a:rPr>
                <a:t>GROWTH</a:t>
              </a:r>
            </a:p>
          </xdr:txBody>
        </xdr:sp>
      </xdr:grpSp>
    </xdr:grpSp>
    <xdr:clientData/>
  </xdr:twoCellAnchor>
  <xdr:twoCellAnchor>
    <xdr:from>
      <xdr:col>0</xdr:col>
      <xdr:colOff>95250</xdr:colOff>
      <xdr:row>0</xdr:row>
      <xdr:rowOff>28575</xdr:rowOff>
    </xdr:from>
    <xdr:to>
      <xdr:col>20</xdr:col>
      <xdr:colOff>352425</xdr:colOff>
      <xdr:row>1</xdr:row>
      <xdr:rowOff>133350</xdr:rowOff>
    </xdr:to>
    <xdr:sp macro="" textlink="">
      <xdr:nvSpPr>
        <xdr:cNvPr id="2" name="Rectangle: Rounded Corners 1">
          <a:extLst>
            <a:ext uri="{FF2B5EF4-FFF2-40B4-BE49-F238E27FC236}">
              <a16:creationId xmlns:a16="http://schemas.microsoft.com/office/drawing/2014/main" id="{51E30D99-E740-9C4A-871E-38832E18C57E}"/>
            </a:ext>
          </a:extLst>
        </xdr:cNvPr>
        <xdr:cNvSpPr/>
      </xdr:nvSpPr>
      <xdr:spPr>
        <a:xfrm>
          <a:off x="95250" y="28575"/>
          <a:ext cx="12449175" cy="295275"/>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bg1"/>
              </a:solidFill>
              <a:latin typeface="Lato Black" panose="020F0A02020204030203" pitchFamily="34" charset="0"/>
            </a:rPr>
            <a:t>E-COMMERCE</a:t>
          </a:r>
          <a:r>
            <a:rPr lang="en-IN" sz="1400" b="1" baseline="0">
              <a:solidFill>
                <a:schemeClr val="bg1"/>
              </a:solidFill>
              <a:latin typeface="Lato Black" panose="020F0A02020204030203" pitchFamily="34" charset="0"/>
            </a:rPr>
            <a:t> </a:t>
          </a:r>
          <a:r>
            <a:rPr lang="en-IN" sz="1400" b="1">
              <a:solidFill>
                <a:schemeClr val="bg1"/>
              </a:solidFill>
              <a:latin typeface="Lato Black" panose="020F0A02020204030203" pitchFamily="34" charset="0"/>
            </a:rPr>
            <a:t> ANALYSIS</a:t>
          </a:r>
          <a:r>
            <a:rPr lang="en-IN" sz="1400" b="1" baseline="0">
              <a:solidFill>
                <a:schemeClr val="bg1"/>
              </a:solidFill>
              <a:latin typeface="Lato Black" panose="020F0A02020204030203" pitchFamily="34" charset="0"/>
            </a:rPr>
            <a:t> DASHBOARD</a:t>
          </a:r>
          <a:endParaRPr lang="en-IN" sz="1400" b="1">
            <a:solidFill>
              <a:schemeClr val="bg1"/>
            </a:solidFill>
            <a:latin typeface="Lato Black" panose="020F0A02020204030203" pitchFamily="34" charset="0"/>
          </a:endParaRPr>
        </a:p>
      </xdr:txBody>
    </xdr:sp>
    <xdr:clientData/>
  </xdr:twoCellAnchor>
  <xdr:twoCellAnchor>
    <xdr:from>
      <xdr:col>0</xdr:col>
      <xdr:colOff>561975</xdr:colOff>
      <xdr:row>6</xdr:row>
      <xdr:rowOff>38100</xdr:rowOff>
    </xdr:from>
    <xdr:to>
      <xdr:col>3</xdr:col>
      <xdr:colOff>219075</xdr:colOff>
      <xdr:row>8</xdr:row>
      <xdr:rowOff>47625</xdr:rowOff>
    </xdr:to>
    <xdr:graphicFrame macro="">
      <xdr:nvGraphicFramePr>
        <xdr:cNvPr id="8" name="Chart 7">
          <a:extLst>
            <a:ext uri="{FF2B5EF4-FFF2-40B4-BE49-F238E27FC236}">
              <a16:creationId xmlns:a16="http://schemas.microsoft.com/office/drawing/2014/main" id="{DBD6157C-696D-496E-BE22-8B703DE9C5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mc:AlternateContent xmlns:mc="http://schemas.openxmlformats.org/markup-compatibility/2006">
    <mc:Choice xmlns:a14="http://schemas.microsoft.com/office/drawing/2010/main" Requires="a14">
      <xdr:twoCellAnchor editAs="oneCell">
        <xdr:from>
          <xdr:col>2</xdr:col>
          <xdr:colOff>371474</xdr:colOff>
          <xdr:row>8</xdr:row>
          <xdr:rowOff>133349</xdr:rowOff>
        </xdr:from>
        <xdr:to>
          <xdr:col>3</xdr:col>
          <xdr:colOff>371475</xdr:colOff>
          <xdr:row>9</xdr:row>
          <xdr:rowOff>161924</xdr:rowOff>
        </xdr:to>
        <xdr:pic>
          <xdr:nvPicPr>
            <xdr:cNvPr id="12" name="Picture 11">
              <a:extLst>
                <a:ext uri="{FF2B5EF4-FFF2-40B4-BE49-F238E27FC236}">
                  <a16:creationId xmlns:a16="http://schemas.microsoft.com/office/drawing/2014/main" id="{52FB72C7-1C46-180E-E37D-0760D1998F42}"/>
                </a:ext>
              </a:extLst>
            </xdr:cNvPr>
            <xdr:cNvPicPr>
              <a:picLocks noChangeAspect="1" noChangeArrowheads="1"/>
              <a:extLst>
                <a:ext uri="{84589F7E-364E-4C9E-8A38-B11213B215E9}">
                  <a14:cameraTool cellRange="'KPI YOY'!$G$10" spid="_x0000_s7342"/>
                </a:ext>
              </a:extLst>
            </xdr:cNvPicPr>
          </xdr:nvPicPr>
          <xdr:blipFill>
            <a:blip xmlns:r="http://schemas.openxmlformats.org/officeDocument/2006/relationships" r:embed="rId2"/>
            <a:srcRect/>
            <a:stretch>
              <a:fillRect/>
            </a:stretch>
          </xdr:blipFill>
          <xdr:spPr bwMode="auto">
            <a:xfrm>
              <a:off x="1590674" y="1657349"/>
              <a:ext cx="609601" cy="219075"/>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5</xdr:col>
      <xdr:colOff>209550</xdr:colOff>
      <xdr:row>6</xdr:row>
      <xdr:rowOff>28575</xdr:rowOff>
    </xdr:from>
    <xdr:to>
      <xdr:col>7</xdr:col>
      <xdr:colOff>409575</xdr:colOff>
      <xdr:row>8</xdr:row>
      <xdr:rowOff>157163</xdr:rowOff>
    </xdr:to>
    <xdr:graphicFrame macro="">
      <xdr:nvGraphicFramePr>
        <xdr:cNvPr id="59" name="Chart 58">
          <a:extLst>
            <a:ext uri="{FF2B5EF4-FFF2-40B4-BE49-F238E27FC236}">
              <a16:creationId xmlns:a16="http://schemas.microsoft.com/office/drawing/2014/main" id="{BE85EBE5-4CEA-4698-98E4-BF9C880EA1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428624</xdr:colOff>
      <xdr:row>6</xdr:row>
      <xdr:rowOff>38100</xdr:rowOff>
    </xdr:from>
    <xdr:to>
      <xdr:col>11</xdr:col>
      <xdr:colOff>533399</xdr:colOff>
      <xdr:row>8</xdr:row>
      <xdr:rowOff>147638</xdr:rowOff>
    </xdr:to>
    <xdr:graphicFrame macro="">
      <xdr:nvGraphicFramePr>
        <xdr:cNvPr id="60" name="Chart 59">
          <a:extLst>
            <a:ext uri="{FF2B5EF4-FFF2-40B4-BE49-F238E27FC236}">
              <a16:creationId xmlns:a16="http://schemas.microsoft.com/office/drawing/2014/main" id="{29E1A692-31C5-4F31-AEEA-9827DC7353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447675</xdr:colOff>
      <xdr:row>6</xdr:row>
      <xdr:rowOff>28575</xdr:rowOff>
    </xdr:from>
    <xdr:to>
      <xdr:col>15</xdr:col>
      <xdr:colOff>514350</xdr:colOff>
      <xdr:row>8</xdr:row>
      <xdr:rowOff>90488</xdr:rowOff>
    </xdr:to>
    <xdr:graphicFrame macro="">
      <xdr:nvGraphicFramePr>
        <xdr:cNvPr id="61" name="Chart 60">
          <a:extLst>
            <a:ext uri="{FF2B5EF4-FFF2-40B4-BE49-F238E27FC236}">
              <a16:creationId xmlns:a16="http://schemas.microsoft.com/office/drawing/2014/main" id="{5DA99A2E-E93C-49F4-AB3E-D15D3D0D80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438149</xdr:colOff>
      <xdr:row>6</xdr:row>
      <xdr:rowOff>0</xdr:rowOff>
    </xdr:from>
    <xdr:to>
      <xdr:col>19</xdr:col>
      <xdr:colOff>466725</xdr:colOff>
      <xdr:row>8</xdr:row>
      <xdr:rowOff>128588</xdr:rowOff>
    </xdr:to>
    <xdr:graphicFrame macro="">
      <xdr:nvGraphicFramePr>
        <xdr:cNvPr id="62" name="Chart 61">
          <a:extLst>
            <a:ext uri="{FF2B5EF4-FFF2-40B4-BE49-F238E27FC236}">
              <a16:creationId xmlns:a16="http://schemas.microsoft.com/office/drawing/2014/main" id="{4BCB104B-18D3-45B4-8B46-0112BF5A88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mc:AlternateContent xmlns:mc="http://schemas.openxmlformats.org/markup-compatibility/2006">
    <mc:Choice xmlns:a14="http://schemas.microsoft.com/office/drawing/2010/main" Requires="a14">
      <xdr:twoCellAnchor editAs="oneCell">
        <xdr:from>
          <xdr:col>6</xdr:col>
          <xdr:colOff>466725</xdr:colOff>
          <xdr:row>8</xdr:row>
          <xdr:rowOff>133350</xdr:rowOff>
        </xdr:from>
        <xdr:to>
          <xdr:col>8</xdr:col>
          <xdr:colOff>32544</xdr:colOff>
          <xdr:row>9</xdr:row>
          <xdr:rowOff>161925</xdr:rowOff>
        </xdr:to>
        <xdr:pic>
          <xdr:nvPicPr>
            <xdr:cNvPr id="65" name="Picture 64">
              <a:extLst>
                <a:ext uri="{FF2B5EF4-FFF2-40B4-BE49-F238E27FC236}">
                  <a16:creationId xmlns:a16="http://schemas.microsoft.com/office/drawing/2014/main" id="{63C1E8DD-12F2-79F0-572B-7A31B989647F}"/>
                </a:ext>
              </a:extLst>
            </xdr:cNvPr>
            <xdr:cNvPicPr>
              <a:picLocks noChangeAspect="1" noChangeArrowheads="1"/>
              <a:extLst>
                <a:ext uri="{84589F7E-364E-4C9E-8A38-B11213B215E9}">
                  <a14:cameraTool cellRange="'KPI YOY'!$H$10" spid="_x0000_s7343"/>
                </a:ext>
              </a:extLst>
            </xdr:cNvPicPr>
          </xdr:nvPicPr>
          <xdr:blipFill>
            <a:blip xmlns:r="http://schemas.openxmlformats.org/officeDocument/2006/relationships" r:embed="rId7"/>
            <a:srcRect/>
            <a:stretch>
              <a:fillRect/>
            </a:stretch>
          </xdr:blipFill>
          <xdr:spPr bwMode="auto">
            <a:xfrm>
              <a:off x="4124325" y="1657350"/>
              <a:ext cx="785019" cy="219075"/>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38100</xdr:colOff>
          <xdr:row>8</xdr:row>
          <xdr:rowOff>161925</xdr:rowOff>
        </xdr:from>
        <xdr:to>
          <xdr:col>12</xdr:col>
          <xdr:colOff>247650</xdr:colOff>
          <xdr:row>9</xdr:row>
          <xdr:rowOff>180975</xdr:rowOff>
        </xdr:to>
        <xdr:pic>
          <xdr:nvPicPr>
            <xdr:cNvPr id="67" name="Picture 66">
              <a:extLst>
                <a:ext uri="{FF2B5EF4-FFF2-40B4-BE49-F238E27FC236}">
                  <a16:creationId xmlns:a16="http://schemas.microsoft.com/office/drawing/2014/main" id="{CA0B535C-059B-A29E-3796-7273A5C12265}"/>
                </a:ext>
              </a:extLst>
            </xdr:cNvPr>
            <xdr:cNvPicPr>
              <a:picLocks noChangeAspect="1" noChangeArrowheads="1"/>
              <a:extLst>
                <a:ext uri="{84589F7E-364E-4C9E-8A38-B11213B215E9}">
                  <a14:cameraTool cellRange="'KPI YOY'!$I$10" spid="_x0000_s7344"/>
                </a:ext>
              </a:extLst>
            </xdr:cNvPicPr>
          </xdr:nvPicPr>
          <xdr:blipFill>
            <a:blip xmlns:r="http://schemas.openxmlformats.org/officeDocument/2006/relationships" r:embed="rId8"/>
            <a:srcRect/>
            <a:stretch>
              <a:fillRect/>
            </a:stretch>
          </xdr:blipFill>
          <xdr:spPr bwMode="auto">
            <a:xfrm>
              <a:off x="6743700" y="1685925"/>
              <a:ext cx="819150" cy="209550"/>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66675</xdr:colOff>
          <xdr:row>8</xdr:row>
          <xdr:rowOff>114300</xdr:rowOff>
        </xdr:from>
        <xdr:to>
          <xdr:col>16</xdr:col>
          <xdr:colOff>266700</xdr:colOff>
          <xdr:row>9</xdr:row>
          <xdr:rowOff>152400</xdr:rowOff>
        </xdr:to>
        <xdr:pic>
          <xdr:nvPicPr>
            <xdr:cNvPr id="69" name="Picture 68">
              <a:extLst>
                <a:ext uri="{FF2B5EF4-FFF2-40B4-BE49-F238E27FC236}">
                  <a16:creationId xmlns:a16="http://schemas.microsoft.com/office/drawing/2014/main" id="{F5528B04-0ECB-8336-4FAE-C2C6963B5B76}"/>
                </a:ext>
              </a:extLst>
            </xdr:cNvPr>
            <xdr:cNvPicPr>
              <a:picLocks noChangeAspect="1" noChangeArrowheads="1"/>
              <a:extLst>
                <a:ext uri="{84589F7E-364E-4C9E-8A38-B11213B215E9}">
                  <a14:cameraTool cellRange="'KPI YOY'!$J$10" spid="_x0000_s7345"/>
                </a:ext>
              </a:extLst>
            </xdr:cNvPicPr>
          </xdr:nvPicPr>
          <xdr:blipFill>
            <a:blip xmlns:r="http://schemas.openxmlformats.org/officeDocument/2006/relationships" r:embed="rId9"/>
            <a:srcRect/>
            <a:stretch>
              <a:fillRect/>
            </a:stretch>
          </xdr:blipFill>
          <xdr:spPr bwMode="auto">
            <a:xfrm>
              <a:off x="9210675" y="1638300"/>
              <a:ext cx="809625" cy="228600"/>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19</xdr:col>
          <xdr:colOff>28575</xdr:colOff>
          <xdr:row>8</xdr:row>
          <xdr:rowOff>123825</xdr:rowOff>
        </xdr:from>
        <xdr:to>
          <xdr:col>20</xdr:col>
          <xdr:colOff>247650</xdr:colOff>
          <xdr:row>9</xdr:row>
          <xdr:rowOff>171450</xdr:rowOff>
        </xdr:to>
        <xdr:pic>
          <xdr:nvPicPr>
            <xdr:cNvPr id="71" name="Picture 70">
              <a:extLst>
                <a:ext uri="{FF2B5EF4-FFF2-40B4-BE49-F238E27FC236}">
                  <a16:creationId xmlns:a16="http://schemas.microsoft.com/office/drawing/2014/main" id="{968000CB-94A2-18F6-70F1-8EE3D14B9829}"/>
                </a:ext>
              </a:extLst>
            </xdr:cNvPr>
            <xdr:cNvPicPr>
              <a:picLocks noChangeAspect="1" noChangeArrowheads="1"/>
              <a:extLst>
                <a:ext uri="{84589F7E-364E-4C9E-8A38-B11213B215E9}">
                  <a14:cameraTool cellRange="'KPI YOY'!$K$10" spid="_x0000_s7346"/>
                </a:ext>
              </a:extLst>
            </xdr:cNvPicPr>
          </xdr:nvPicPr>
          <xdr:blipFill>
            <a:blip xmlns:r="http://schemas.openxmlformats.org/officeDocument/2006/relationships" r:embed="rId10"/>
            <a:srcRect/>
            <a:stretch>
              <a:fillRect/>
            </a:stretch>
          </xdr:blipFill>
          <xdr:spPr bwMode="auto">
            <a:xfrm>
              <a:off x="11610975" y="1647825"/>
              <a:ext cx="828675" cy="238125"/>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0</xdr:col>
      <xdr:colOff>285750</xdr:colOff>
      <xdr:row>11</xdr:row>
      <xdr:rowOff>57150</xdr:rowOff>
    </xdr:from>
    <xdr:to>
      <xdr:col>7</xdr:col>
      <xdr:colOff>457200</xdr:colOff>
      <xdr:row>24</xdr:row>
      <xdr:rowOff>19050</xdr:rowOff>
    </xdr:to>
    <xdr:sp macro="" textlink="">
      <xdr:nvSpPr>
        <xdr:cNvPr id="5" name="Rectangle: Rounded Corners 4">
          <a:extLst>
            <a:ext uri="{FF2B5EF4-FFF2-40B4-BE49-F238E27FC236}">
              <a16:creationId xmlns:a16="http://schemas.microsoft.com/office/drawing/2014/main" id="{506FE9FA-8F7F-42C6-26F3-C165D837926E}"/>
            </a:ext>
          </a:extLst>
        </xdr:cNvPr>
        <xdr:cNvSpPr/>
      </xdr:nvSpPr>
      <xdr:spPr>
        <a:xfrm>
          <a:off x="285750" y="2152650"/>
          <a:ext cx="4438650" cy="2438400"/>
        </a:xfrm>
        <a:prstGeom prst="roundRect">
          <a:avLst>
            <a:gd name="adj" fmla="val 5776"/>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533400</xdr:colOff>
      <xdr:row>11</xdr:row>
      <xdr:rowOff>76199</xdr:rowOff>
    </xdr:from>
    <xdr:to>
      <xdr:col>14</xdr:col>
      <xdr:colOff>371475</xdr:colOff>
      <xdr:row>24</xdr:row>
      <xdr:rowOff>19050</xdr:rowOff>
    </xdr:to>
    <xdr:sp macro="" textlink="">
      <xdr:nvSpPr>
        <xdr:cNvPr id="6" name="Rectangle: Rounded Corners 5">
          <a:extLst>
            <a:ext uri="{FF2B5EF4-FFF2-40B4-BE49-F238E27FC236}">
              <a16:creationId xmlns:a16="http://schemas.microsoft.com/office/drawing/2014/main" id="{4133DE6C-7465-3682-DD0D-61D6ED44EE1F}"/>
            </a:ext>
          </a:extLst>
        </xdr:cNvPr>
        <xdr:cNvSpPr/>
      </xdr:nvSpPr>
      <xdr:spPr>
        <a:xfrm>
          <a:off x="4800600" y="2171699"/>
          <a:ext cx="4105275" cy="2419351"/>
        </a:xfrm>
        <a:prstGeom prst="roundRect">
          <a:avLst>
            <a:gd name="adj" fmla="val 5776"/>
          </a:avLst>
        </a:prstGeom>
        <a:gradFill>
          <a:gsLst>
            <a:gs pos="0">
              <a:schemeClr val="bg2">
                <a:lumMod val="25000"/>
                <a:alpha val="80000"/>
              </a:schemeClr>
            </a:gs>
            <a:gs pos="100000">
              <a:schemeClr val="tx1">
                <a:lumMod val="50000"/>
                <a:lumOff val="50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457200</xdr:colOff>
      <xdr:row>11</xdr:row>
      <xdr:rowOff>76200</xdr:rowOff>
    </xdr:from>
    <xdr:to>
      <xdr:col>20</xdr:col>
      <xdr:colOff>266700</xdr:colOff>
      <xdr:row>24</xdr:row>
      <xdr:rowOff>0</xdr:rowOff>
    </xdr:to>
    <xdr:sp macro="" textlink="">
      <xdr:nvSpPr>
        <xdr:cNvPr id="10" name="Rectangle: Rounded Corners 9">
          <a:extLst>
            <a:ext uri="{FF2B5EF4-FFF2-40B4-BE49-F238E27FC236}">
              <a16:creationId xmlns:a16="http://schemas.microsoft.com/office/drawing/2014/main" id="{2FA7C4B6-19F3-6CDE-3688-73A4CE4DEFA9}"/>
            </a:ext>
          </a:extLst>
        </xdr:cNvPr>
        <xdr:cNvSpPr/>
      </xdr:nvSpPr>
      <xdr:spPr>
        <a:xfrm>
          <a:off x="8991600" y="2171700"/>
          <a:ext cx="3467100" cy="2400300"/>
        </a:xfrm>
        <a:prstGeom prst="roundRect">
          <a:avLst>
            <a:gd name="adj" fmla="val 5776"/>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266700</xdr:colOff>
      <xdr:row>24</xdr:row>
      <xdr:rowOff>85725</xdr:rowOff>
    </xdr:from>
    <xdr:to>
      <xdr:col>7</xdr:col>
      <xdr:colOff>457200</xdr:colOff>
      <xdr:row>38</xdr:row>
      <xdr:rowOff>85725</xdr:rowOff>
    </xdr:to>
    <xdr:sp macro="" textlink="">
      <xdr:nvSpPr>
        <xdr:cNvPr id="11" name="Rectangle: Rounded Corners 10">
          <a:extLst>
            <a:ext uri="{FF2B5EF4-FFF2-40B4-BE49-F238E27FC236}">
              <a16:creationId xmlns:a16="http://schemas.microsoft.com/office/drawing/2014/main" id="{B1D0C84B-4264-48A9-A58B-4D101C70F9CA}"/>
            </a:ext>
          </a:extLst>
        </xdr:cNvPr>
        <xdr:cNvSpPr/>
      </xdr:nvSpPr>
      <xdr:spPr>
        <a:xfrm>
          <a:off x="266700" y="4657725"/>
          <a:ext cx="4457700" cy="2667000"/>
        </a:xfrm>
        <a:prstGeom prst="roundRect">
          <a:avLst>
            <a:gd name="adj" fmla="val 5776"/>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533401</xdr:colOff>
      <xdr:row>24</xdr:row>
      <xdr:rowOff>104775</xdr:rowOff>
    </xdr:from>
    <xdr:to>
      <xdr:col>14</xdr:col>
      <xdr:colOff>381001</xdr:colOff>
      <xdr:row>38</xdr:row>
      <xdr:rowOff>57151</xdr:rowOff>
    </xdr:to>
    <xdr:sp macro="" textlink="">
      <xdr:nvSpPr>
        <xdr:cNvPr id="14" name="Rectangle: Rounded Corners 13">
          <a:extLst>
            <a:ext uri="{FF2B5EF4-FFF2-40B4-BE49-F238E27FC236}">
              <a16:creationId xmlns:a16="http://schemas.microsoft.com/office/drawing/2014/main" id="{0563640C-167E-4AD2-91D2-F66F8FE8716D}"/>
            </a:ext>
          </a:extLst>
        </xdr:cNvPr>
        <xdr:cNvSpPr/>
      </xdr:nvSpPr>
      <xdr:spPr>
        <a:xfrm>
          <a:off x="4800601" y="4676775"/>
          <a:ext cx="4114800" cy="2619376"/>
        </a:xfrm>
        <a:prstGeom prst="roundRect">
          <a:avLst>
            <a:gd name="adj" fmla="val 5776"/>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457200</xdr:colOff>
      <xdr:row>24</xdr:row>
      <xdr:rowOff>104775</xdr:rowOff>
    </xdr:from>
    <xdr:to>
      <xdr:col>20</xdr:col>
      <xdr:colOff>323850</xdr:colOff>
      <xdr:row>38</xdr:row>
      <xdr:rowOff>76200</xdr:rowOff>
    </xdr:to>
    <xdr:sp macro="" textlink="">
      <xdr:nvSpPr>
        <xdr:cNvPr id="15" name="Rectangle: Rounded Corners 14">
          <a:extLst>
            <a:ext uri="{FF2B5EF4-FFF2-40B4-BE49-F238E27FC236}">
              <a16:creationId xmlns:a16="http://schemas.microsoft.com/office/drawing/2014/main" id="{C49E6159-DBB2-43DC-9B1E-C869D55290D7}"/>
            </a:ext>
          </a:extLst>
        </xdr:cNvPr>
        <xdr:cNvSpPr/>
      </xdr:nvSpPr>
      <xdr:spPr>
        <a:xfrm>
          <a:off x="8991600" y="4676775"/>
          <a:ext cx="3524250" cy="2638425"/>
        </a:xfrm>
        <a:prstGeom prst="roundRect">
          <a:avLst>
            <a:gd name="adj" fmla="val 5776"/>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314325</xdr:colOff>
      <xdr:row>11</xdr:row>
      <xdr:rowOff>152400</xdr:rowOff>
    </xdr:from>
    <xdr:to>
      <xdr:col>3</xdr:col>
      <xdr:colOff>180975</xdr:colOff>
      <xdr:row>13</xdr:row>
      <xdr:rowOff>123825</xdr:rowOff>
    </xdr:to>
    <xdr:sp macro="" textlink="">
      <xdr:nvSpPr>
        <xdr:cNvPr id="16" name="Rectangle: Rounded Corners 15">
          <a:extLst>
            <a:ext uri="{FF2B5EF4-FFF2-40B4-BE49-F238E27FC236}">
              <a16:creationId xmlns:a16="http://schemas.microsoft.com/office/drawing/2014/main" id="{08DADD4C-9624-EE28-F22F-801252EFB58E}"/>
            </a:ext>
          </a:extLst>
        </xdr:cNvPr>
        <xdr:cNvSpPr/>
      </xdr:nvSpPr>
      <xdr:spPr>
        <a:xfrm>
          <a:off x="314325" y="2247900"/>
          <a:ext cx="1695450" cy="352425"/>
        </a:xfrm>
        <a:prstGeom prst="roundRect">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TOP</a:t>
          </a:r>
          <a:r>
            <a:rPr lang="en-IN" sz="1100" baseline="0">
              <a:latin typeface="Lato Black" panose="020F0A02020204030203" pitchFamily="34" charset="0"/>
            </a:rPr>
            <a:t> 10 EMPLOYEE</a:t>
          </a:r>
          <a:endParaRPr lang="en-IN" sz="1100">
            <a:latin typeface="Lato Black" panose="020F0A02020204030203" pitchFamily="34" charset="0"/>
          </a:endParaRPr>
        </a:p>
      </xdr:txBody>
    </xdr:sp>
    <xdr:clientData/>
  </xdr:twoCellAnchor>
  <xdr:twoCellAnchor>
    <xdr:from>
      <xdr:col>8</xdr:col>
      <xdr:colOff>38100</xdr:colOff>
      <xdr:row>11</xdr:row>
      <xdr:rowOff>161925</xdr:rowOff>
    </xdr:from>
    <xdr:to>
      <xdr:col>11</xdr:col>
      <xdr:colOff>381000</xdr:colOff>
      <xdr:row>13</xdr:row>
      <xdr:rowOff>133350</xdr:rowOff>
    </xdr:to>
    <xdr:sp macro="" textlink="">
      <xdr:nvSpPr>
        <xdr:cNvPr id="17" name="Rectangle: Rounded Corners 16">
          <a:extLst>
            <a:ext uri="{FF2B5EF4-FFF2-40B4-BE49-F238E27FC236}">
              <a16:creationId xmlns:a16="http://schemas.microsoft.com/office/drawing/2014/main" id="{E419D81C-8AA4-3E24-1260-7BE96BF62375}"/>
            </a:ext>
          </a:extLst>
        </xdr:cNvPr>
        <xdr:cNvSpPr/>
      </xdr:nvSpPr>
      <xdr:spPr>
        <a:xfrm>
          <a:off x="4914900" y="2257425"/>
          <a:ext cx="2171700" cy="352425"/>
        </a:xfrm>
        <a:prstGeom prst="roundRect">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TRENDS IN SALES &amp; PROFIT</a:t>
          </a:r>
        </a:p>
      </xdr:txBody>
    </xdr:sp>
    <xdr:clientData/>
  </xdr:twoCellAnchor>
  <xdr:twoCellAnchor>
    <xdr:from>
      <xdr:col>14</xdr:col>
      <xdr:colOff>552450</xdr:colOff>
      <xdr:row>11</xdr:row>
      <xdr:rowOff>142875</xdr:rowOff>
    </xdr:from>
    <xdr:to>
      <xdr:col>18</xdr:col>
      <xdr:colOff>123825</xdr:colOff>
      <xdr:row>13</xdr:row>
      <xdr:rowOff>114300</xdr:rowOff>
    </xdr:to>
    <xdr:sp macro="" textlink="">
      <xdr:nvSpPr>
        <xdr:cNvPr id="18" name="Rectangle: Rounded Corners 17">
          <a:extLst>
            <a:ext uri="{FF2B5EF4-FFF2-40B4-BE49-F238E27FC236}">
              <a16:creationId xmlns:a16="http://schemas.microsoft.com/office/drawing/2014/main" id="{5817CAE3-F49F-56A8-F6CD-A076E1516EB6}"/>
            </a:ext>
          </a:extLst>
        </xdr:cNvPr>
        <xdr:cNvSpPr/>
      </xdr:nvSpPr>
      <xdr:spPr>
        <a:xfrm>
          <a:off x="9086850" y="2238375"/>
          <a:ext cx="2009775" cy="352425"/>
        </a:xfrm>
        <a:prstGeom prst="roundRect">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EMPLOYEE &amp;</a:t>
          </a:r>
          <a:r>
            <a:rPr lang="en-IN" sz="1100" baseline="0">
              <a:latin typeface="Lato Black" panose="020F0A02020204030203" pitchFamily="34" charset="0"/>
            </a:rPr>
            <a:t> TARGETS</a:t>
          </a:r>
          <a:endParaRPr lang="en-IN" sz="1100">
            <a:latin typeface="Lato Black" panose="020F0A02020204030203" pitchFamily="34" charset="0"/>
          </a:endParaRPr>
        </a:p>
      </xdr:txBody>
    </xdr:sp>
    <xdr:clientData/>
  </xdr:twoCellAnchor>
  <xdr:twoCellAnchor>
    <xdr:from>
      <xdr:col>0</xdr:col>
      <xdr:colOff>323850</xdr:colOff>
      <xdr:row>24</xdr:row>
      <xdr:rowOff>161925</xdr:rowOff>
    </xdr:from>
    <xdr:to>
      <xdr:col>3</xdr:col>
      <xdr:colOff>190500</xdr:colOff>
      <xdr:row>26</xdr:row>
      <xdr:rowOff>133350</xdr:rowOff>
    </xdr:to>
    <xdr:sp macro="" textlink="">
      <xdr:nvSpPr>
        <xdr:cNvPr id="19" name="Rectangle: Rounded Corners 18">
          <a:extLst>
            <a:ext uri="{FF2B5EF4-FFF2-40B4-BE49-F238E27FC236}">
              <a16:creationId xmlns:a16="http://schemas.microsoft.com/office/drawing/2014/main" id="{15B05FD8-295F-91F9-C422-7F7AC7A23090}"/>
            </a:ext>
          </a:extLst>
        </xdr:cNvPr>
        <xdr:cNvSpPr/>
      </xdr:nvSpPr>
      <xdr:spPr>
        <a:xfrm>
          <a:off x="323850" y="4733925"/>
          <a:ext cx="1695450" cy="352425"/>
        </a:xfrm>
        <a:prstGeom prst="roundRect">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STATE VS SALE</a:t>
          </a:r>
        </a:p>
      </xdr:txBody>
    </xdr:sp>
    <xdr:clientData/>
  </xdr:twoCellAnchor>
  <xdr:twoCellAnchor>
    <xdr:from>
      <xdr:col>8</xdr:col>
      <xdr:colOff>161925</xdr:colOff>
      <xdr:row>25</xdr:row>
      <xdr:rowOff>28575</xdr:rowOff>
    </xdr:from>
    <xdr:to>
      <xdr:col>11</xdr:col>
      <xdr:colOff>228600</xdr:colOff>
      <xdr:row>27</xdr:row>
      <xdr:rowOff>0</xdr:rowOff>
    </xdr:to>
    <xdr:sp macro="" textlink="">
      <xdr:nvSpPr>
        <xdr:cNvPr id="20" name="Rectangle: Rounded Corners 19">
          <a:extLst>
            <a:ext uri="{FF2B5EF4-FFF2-40B4-BE49-F238E27FC236}">
              <a16:creationId xmlns:a16="http://schemas.microsoft.com/office/drawing/2014/main" id="{F660CDC0-C611-117B-6590-3E1A6B8FE6B6}"/>
            </a:ext>
          </a:extLst>
        </xdr:cNvPr>
        <xdr:cNvSpPr/>
      </xdr:nvSpPr>
      <xdr:spPr>
        <a:xfrm>
          <a:off x="5038725" y="4791075"/>
          <a:ext cx="1895475" cy="352425"/>
        </a:xfrm>
        <a:prstGeom prst="roundRect">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SEASONAL TRENDS</a:t>
          </a:r>
        </a:p>
      </xdr:txBody>
    </xdr:sp>
    <xdr:clientData/>
  </xdr:twoCellAnchor>
  <xdr:twoCellAnchor>
    <xdr:from>
      <xdr:col>14</xdr:col>
      <xdr:colOff>533400</xdr:colOff>
      <xdr:row>25</xdr:row>
      <xdr:rowOff>9525</xdr:rowOff>
    </xdr:from>
    <xdr:to>
      <xdr:col>16</xdr:col>
      <xdr:colOff>371475</xdr:colOff>
      <xdr:row>26</xdr:row>
      <xdr:rowOff>171450</xdr:rowOff>
    </xdr:to>
    <xdr:sp macro="" textlink="">
      <xdr:nvSpPr>
        <xdr:cNvPr id="21" name="Rectangle: Rounded Corners 20">
          <a:extLst>
            <a:ext uri="{FF2B5EF4-FFF2-40B4-BE49-F238E27FC236}">
              <a16:creationId xmlns:a16="http://schemas.microsoft.com/office/drawing/2014/main" id="{1C8140CE-2F65-9330-4C61-AEEF45802936}"/>
            </a:ext>
          </a:extLst>
        </xdr:cNvPr>
        <xdr:cNvSpPr/>
      </xdr:nvSpPr>
      <xdr:spPr>
        <a:xfrm>
          <a:off x="9067800" y="4772025"/>
          <a:ext cx="1057275" cy="352425"/>
        </a:xfrm>
        <a:prstGeom prst="roundRect">
          <a:avLst/>
        </a:prstGeom>
        <a:gradFill>
          <a:gsLst>
            <a:gs pos="0">
              <a:schemeClr val="bg2">
                <a:lumMod val="25000"/>
                <a:alpha val="80000"/>
              </a:schemeClr>
            </a:gs>
            <a:gs pos="100000">
              <a:schemeClr val="bg2">
                <a:lumMod val="75000"/>
                <a:alpha val="75000"/>
              </a:schemeClr>
            </a:gs>
          </a:gsLst>
          <a:lin ang="5400000" scaled="1"/>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latin typeface="Lato Black" panose="020F0A02020204030203" pitchFamily="34" charset="0"/>
            </a:rPr>
            <a:t>FILTERS</a:t>
          </a:r>
        </a:p>
      </xdr:txBody>
    </xdr:sp>
    <xdr:clientData/>
  </xdr:twoCellAnchor>
  <xdr:twoCellAnchor>
    <xdr:from>
      <xdr:col>0</xdr:col>
      <xdr:colOff>333374</xdr:colOff>
      <xdr:row>13</xdr:row>
      <xdr:rowOff>123825</xdr:rowOff>
    </xdr:from>
    <xdr:to>
      <xdr:col>7</xdr:col>
      <xdr:colOff>295275</xdr:colOff>
      <xdr:row>23</xdr:row>
      <xdr:rowOff>152400</xdr:rowOff>
    </xdr:to>
    <xdr:graphicFrame macro="">
      <xdr:nvGraphicFramePr>
        <xdr:cNvPr id="24" name="Chart 23">
          <a:extLst>
            <a:ext uri="{FF2B5EF4-FFF2-40B4-BE49-F238E27FC236}">
              <a16:creationId xmlns:a16="http://schemas.microsoft.com/office/drawing/2014/main" id="{529C0EBA-C732-4AB9-8B6E-16B36928B0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8</xdr:col>
      <xdr:colOff>19049</xdr:colOff>
      <xdr:row>13</xdr:row>
      <xdr:rowOff>142875</xdr:rowOff>
    </xdr:from>
    <xdr:to>
      <xdr:col>14</xdr:col>
      <xdr:colOff>295274</xdr:colOff>
      <xdr:row>23</xdr:row>
      <xdr:rowOff>114300</xdr:rowOff>
    </xdr:to>
    <xdr:graphicFrame macro="">
      <xdr:nvGraphicFramePr>
        <xdr:cNvPr id="25" name="Chart 24">
          <a:extLst>
            <a:ext uri="{FF2B5EF4-FFF2-40B4-BE49-F238E27FC236}">
              <a16:creationId xmlns:a16="http://schemas.microsoft.com/office/drawing/2014/main" id="{F765C1CF-CB13-49B1-9B8E-02055E004A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0</xdr:col>
      <xdr:colOff>323849</xdr:colOff>
      <xdr:row>26</xdr:row>
      <xdr:rowOff>161926</xdr:rowOff>
    </xdr:from>
    <xdr:to>
      <xdr:col>7</xdr:col>
      <xdr:colOff>238125</xdr:colOff>
      <xdr:row>38</xdr:row>
      <xdr:rowOff>9526</xdr:rowOff>
    </xdr:to>
    <mc:AlternateContent xmlns:mc="http://schemas.openxmlformats.org/markup-compatibility/2006">
      <mc:Choice xmlns:cx4="http://schemas.microsoft.com/office/drawing/2016/5/10/chartex" xmlns="" Requires="cx4">
        <xdr:graphicFrame macro="">
          <xdr:nvGraphicFramePr>
            <xdr:cNvPr id="26" name="Chart 25">
              <a:extLst>
                <a:ext uri="{FF2B5EF4-FFF2-40B4-BE49-F238E27FC236}">
                  <a16:creationId xmlns:a16="http://schemas.microsoft.com/office/drawing/2014/main" id="{95953C82-CCA8-4DA2-98A6-B182D2E3A4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22" name="Rectangle 21"/>
            <xdr:cNvSpPr>
              <a:spLocks noTextEdit="1"/>
            </xdr:cNvSpPr>
          </xdr:nvSpPr>
          <xdr:spPr>
            <a:xfrm>
              <a:off x="323849" y="5114926"/>
              <a:ext cx="4181476" cy="21336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561975</xdr:colOff>
      <xdr:row>13</xdr:row>
      <xdr:rowOff>180975</xdr:rowOff>
    </xdr:from>
    <xdr:to>
      <xdr:col>20</xdr:col>
      <xdr:colOff>161925</xdr:colOff>
      <xdr:row>23</xdr:row>
      <xdr:rowOff>123825</xdr:rowOff>
    </xdr:to>
    <xdr:graphicFrame macro="">
      <xdr:nvGraphicFramePr>
        <xdr:cNvPr id="27" name="Chart 26">
          <a:extLst>
            <a:ext uri="{FF2B5EF4-FFF2-40B4-BE49-F238E27FC236}">
              <a16:creationId xmlns:a16="http://schemas.microsoft.com/office/drawing/2014/main" id="{67E7884F-55FC-4762-BB1C-5AC577AD18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7</xdr:col>
      <xdr:colOff>590550</xdr:colOff>
      <xdr:row>27</xdr:row>
      <xdr:rowOff>57149</xdr:rowOff>
    </xdr:from>
    <xdr:to>
      <xdr:col>14</xdr:col>
      <xdr:colOff>276225</xdr:colOff>
      <xdr:row>37</xdr:row>
      <xdr:rowOff>171450</xdr:rowOff>
    </xdr:to>
    <xdr:graphicFrame macro="">
      <xdr:nvGraphicFramePr>
        <xdr:cNvPr id="28" name="Chart 27">
          <a:extLst>
            <a:ext uri="{FF2B5EF4-FFF2-40B4-BE49-F238E27FC236}">
              <a16:creationId xmlns:a16="http://schemas.microsoft.com/office/drawing/2014/main" id="{55EB5B34-A2FE-4ED7-983D-DF0B4B2F6F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18</xdr:col>
      <xdr:colOff>552451</xdr:colOff>
      <xdr:row>27</xdr:row>
      <xdr:rowOff>47625</xdr:rowOff>
    </xdr:from>
    <xdr:to>
      <xdr:col>20</xdr:col>
      <xdr:colOff>247651</xdr:colOff>
      <xdr:row>37</xdr:row>
      <xdr:rowOff>171451</xdr:rowOff>
    </xdr:to>
    <mc:AlternateContent xmlns:mc="http://schemas.openxmlformats.org/markup-compatibility/2006" xmlns:a14="http://schemas.microsoft.com/office/drawing/2010/main">
      <mc:Choice Requires="a14">
        <xdr:graphicFrame macro="">
          <xdr:nvGraphicFramePr>
            <xdr:cNvPr id="29" name="Year 1">
              <a:extLst>
                <a:ext uri="{FF2B5EF4-FFF2-40B4-BE49-F238E27FC236}">
                  <a16:creationId xmlns:a16="http://schemas.microsoft.com/office/drawing/2014/main" id="{1575D552-8CDF-4CDF-A11C-65201A4F00C4}"/>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1525251" y="5191125"/>
              <a:ext cx="914400" cy="202882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428625</xdr:colOff>
      <xdr:row>27</xdr:row>
      <xdr:rowOff>66674</xdr:rowOff>
    </xdr:from>
    <xdr:to>
      <xdr:col>18</xdr:col>
      <xdr:colOff>523875</xdr:colOff>
      <xdr:row>37</xdr:row>
      <xdr:rowOff>190499</xdr:rowOff>
    </xdr:to>
    <mc:AlternateContent xmlns:mc="http://schemas.openxmlformats.org/markup-compatibility/2006" xmlns:a14="http://schemas.microsoft.com/office/drawing/2010/main">
      <mc:Choice Requires="a14">
        <xdr:graphicFrame macro="">
          <xdr:nvGraphicFramePr>
            <xdr:cNvPr id="30" name="State 1">
              <a:extLst>
                <a:ext uri="{FF2B5EF4-FFF2-40B4-BE49-F238E27FC236}">
                  <a16:creationId xmlns:a16="http://schemas.microsoft.com/office/drawing/2014/main" id="{E9C898BA-E660-43AE-BD22-C996BBF8011A}"/>
                </a:ext>
              </a:extLst>
            </xdr:cNvPr>
            <xdr:cNvGraphicFramePr/>
          </xdr:nvGraphicFramePr>
          <xdr:xfrm>
            <a:off x="0" y="0"/>
            <a:ext cx="0" cy="0"/>
          </xdr:xfrm>
          <a:graphic>
            <a:graphicData uri="http://schemas.microsoft.com/office/drawing/2010/slicer">
              <sle:slicer xmlns:sle="http://schemas.microsoft.com/office/drawing/2010/slicer" name="State 1"/>
            </a:graphicData>
          </a:graphic>
        </xdr:graphicFrame>
      </mc:Choice>
      <mc:Fallback xmlns="">
        <xdr:sp macro="" textlink="">
          <xdr:nvSpPr>
            <xdr:cNvPr id="0" name=""/>
            <xdr:cNvSpPr>
              <a:spLocks noTextEdit="1"/>
            </xdr:cNvSpPr>
          </xdr:nvSpPr>
          <xdr:spPr>
            <a:xfrm>
              <a:off x="10182225" y="5210174"/>
              <a:ext cx="1314450" cy="20288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523875</xdr:colOff>
      <xdr:row>27</xdr:row>
      <xdr:rowOff>67393</xdr:rowOff>
    </xdr:from>
    <xdr:to>
      <xdr:col>16</xdr:col>
      <xdr:colOff>400050</xdr:colOff>
      <xdr:row>38</xdr:row>
      <xdr:rowOff>9525</xdr:rowOff>
    </xdr:to>
    <mc:AlternateContent xmlns:mc="http://schemas.openxmlformats.org/markup-compatibility/2006" xmlns:a14="http://schemas.microsoft.com/office/drawing/2010/main">
      <mc:Choice Requires="a14">
        <xdr:graphicFrame macro="">
          <xdr:nvGraphicFramePr>
            <xdr:cNvPr id="31" name="Month 1">
              <a:extLst>
                <a:ext uri="{FF2B5EF4-FFF2-40B4-BE49-F238E27FC236}">
                  <a16:creationId xmlns:a16="http://schemas.microsoft.com/office/drawing/2014/main" id="{C3D937BC-285E-426D-98EF-923470442931}"/>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9058275" y="5210893"/>
              <a:ext cx="1095375" cy="20376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ADMIN" refreshedDate="45194.427066087963" createdVersion="8" refreshedVersion="8" minRefreshableVersion="3" recordCount="500">
  <cacheSource type="worksheet">
    <worksheetSource ref="A1:N501" sheet="Data"/>
  </cacheSource>
  <cacheFields count="15">
    <cacheField name="Order ID" numFmtId="0">
      <sharedItems/>
    </cacheField>
    <cacheField name="Order Date" numFmtId="0">
      <sharedItems containsSemiMixedTypes="0" containsString="0" containsNumber="1" containsInteger="1" minValue="43191" maxValue="43555" count="307">
        <n v="43337"/>
        <n v="43419"/>
        <n v="43505"/>
        <n v="43428"/>
        <n v="43467"/>
        <n v="43403"/>
        <n v="43515"/>
        <n v="43362"/>
        <n v="43214"/>
        <n v="43323"/>
        <n v="43406"/>
        <n v="43394"/>
        <n v="43470"/>
        <n v="43534"/>
        <n v="43500"/>
        <n v="43391"/>
        <n v="43481"/>
        <n v="43496"/>
        <n v="43373"/>
        <n v="43358"/>
        <n v="43303"/>
        <n v="43395"/>
        <n v="43400"/>
        <n v="43418"/>
        <n v="43490"/>
        <n v="43486"/>
        <n v="43555"/>
        <n v="43407"/>
        <n v="43293"/>
        <n v="43438"/>
        <n v="43538"/>
        <n v="43383"/>
        <n v="43326"/>
        <n v="43519"/>
        <n v="43345"/>
        <n v="43511"/>
        <n v="43518"/>
        <n v="43411"/>
        <n v="43452"/>
        <n v="43239"/>
        <n v="43291"/>
        <n v="43444"/>
        <n v="43506"/>
        <n v="43208"/>
        <n v="43408"/>
        <n v="43456"/>
        <n v="43401"/>
        <n v="43216"/>
        <n v="43385"/>
        <n v="43489"/>
        <n v="43510"/>
        <n v="43397"/>
        <n v="43512"/>
        <n v="43509"/>
        <n v="43495"/>
        <n v="43535"/>
        <n v="43386"/>
        <n v="43531"/>
        <n v="43487"/>
        <n v="43528"/>
        <n v="43527"/>
        <n v="43422"/>
        <n v="43483"/>
        <n v="43235"/>
        <n v="43551"/>
        <n v="43484"/>
        <n v="43537"/>
        <n v="43402"/>
        <n v="43374"/>
        <n v="43404"/>
        <n v="43513"/>
        <n v="43461"/>
        <n v="43267"/>
        <n v="43447"/>
        <n v="43550"/>
        <n v="43382"/>
        <n v="43462"/>
        <n v="43203"/>
        <n v="43445"/>
        <n v="43388"/>
        <n v="43412"/>
        <n v="43525"/>
        <n v="43488"/>
        <n v="43210"/>
        <n v="43492"/>
        <n v="43504"/>
        <n v="43508"/>
        <n v="43544"/>
        <n v="43269"/>
        <n v="43340"/>
        <n v="43431"/>
        <n v="43260"/>
        <n v="43472"/>
        <n v="43499"/>
        <n v="43414"/>
        <n v="43398"/>
        <n v="43475"/>
        <n v="43393"/>
        <n v="43367"/>
        <n v="43378"/>
        <n v="43516"/>
        <n v="43478"/>
        <n v="43546"/>
        <n v="43521"/>
        <n v="43469"/>
        <n v="43540"/>
        <n v="43498"/>
        <n v="43530"/>
        <n v="43199"/>
        <n v="43213"/>
        <n v="43245"/>
        <n v="43387"/>
        <n v="43268"/>
        <n v="43529"/>
        <n v="43532"/>
        <n v="43426"/>
        <n v="43432"/>
        <n v="43218"/>
        <n v="43259"/>
        <n v="43454"/>
        <n v="43507"/>
        <n v="43425"/>
        <n v="43446"/>
        <n v="43545"/>
        <n v="43389"/>
        <n v="43451"/>
        <n v="43396"/>
        <n v="43205"/>
        <n v="43474"/>
        <n v="43430"/>
        <n v="43459"/>
        <n v="43520"/>
        <n v="43460"/>
        <n v="43541"/>
        <n v="43193"/>
        <n v="43381"/>
        <n v="43244"/>
        <n v="43322"/>
        <n v="43196"/>
        <n v="43448"/>
        <n v="43449"/>
        <n v="43524"/>
        <n v="43341"/>
        <n v="43420"/>
        <n v="43421"/>
        <n v="43497"/>
        <n v="43282"/>
        <n v="43441"/>
        <n v="43468"/>
        <n v="43493"/>
        <n v="43212"/>
        <n v="43230"/>
        <n v="43427"/>
        <n v="43455"/>
        <n v="43463"/>
        <n v="43542"/>
        <n v="43552"/>
        <n v="43399"/>
        <n v="43405"/>
        <n v="43439"/>
        <n v="43450"/>
        <n v="43266"/>
        <n v="43324"/>
        <n v="43476"/>
        <n v="43437"/>
        <n v="43466"/>
        <n v="43526"/>
        <n v="43234"/>
        <n v="43423"/>
        <n v="43442"/>
        <n v="43502"/>
        <n v="43522"/>
        <n v="43273"/>
        <n v="43417"/>
        <n v="43548"/>
        <n v="43553"/>
        <n v="43458"/>
        <n v="43465"/>
        <n v="43261"/>
        <n v="43477"/>
        <n v="43262"/>
        <n v="43380"/>
        <n v="43435"/>
        <n v="43464"/>
        <n v="43536"/>
        <n v="43440"/>
        <n v="43517"/>
        <n v="43547"/>
        <n v="43424"/>
        <n v="43457"/>
        <n v="43471"/>
        <n v="43543"/>
        <n v="43364"/>
        <n v="43429"/>
        <n v="43453"/>
        <n v="43494"/>
        <n v="43554"/>
        <n v="43410"/>
        <n v="43436"/>
        <n v="43443"/>
        <n v="43409"/>
        <n v="43533"/>
        <n v="43195"/>
        <n v="43202"/>
        <n v="43231"/>
        <n v="43247"/>
        <n v="43278"/>
        <n v="43281"/>
        <n v="43292"/>
        <n v="43365"/>
        <n v="43479"/>
        <n v="43485"/>
        <n v="43503"/>
        <n v="43215"/>
        <n v="43237"/>
        <n v="43243"/>
        <n v="43253"/>
        <n v="43311"/>
        <n v="43334"/>
        <n v="43366"/>
        <n v="43290"/>
        <n v="43301"/>
        <n v="43308"/>
        <n v="43223"/>
        <n v="43272"/>
        <n v="43315"/>
        <n v="43217"/>
        <n v="43350"/>
        <n v="43254"/>
        <n v="43312"/>
        <n v="43221"/>
        <n v="43277"/>
        <n v="43298"/>
        <n v="43321"/>
        <n v="43335"/>
        <n v="43248"/>
        <n v="43333"/>
        <n v="43314"/>
        <n v="43313"/>
        <n v="43351"/>
        <n v="43501"/>
        <n v="43297"/>
        <n v="43310"/>
        <n v="43342"/>
        <n v="43352"/>
        <n v="43228"/>
        <n v="43275"/>
        <n v="43224"/>
        <n v="43279"/>
        <n v="43473"/>
        <n v="43299"/>
        <n v="43225"/>
        <n v="43255"/>
        <n v="43353"/>
        <n v="43343"/>
        <n v="43523"/>
        <n v="43332"/>
        <n v="43296"/>
        <n v="43219"/>
        <n v="43482"/>
        <n v="43286"/>
        <n v="43539"/>
        <n v="43356"/>
        <n v="43309"/>
        <n v="43330"/>
        <n v="43233"/>
        <n v="43357"/>
        <n v="43300"/>
        <n v="43339"/>
        <n v="43331"/>
        <n v="43329"/>
        <n v="43287"/>
        <n v="43201"/>
        <n v="43227"/>
        <n v="43280"/>
        <n v="43289"/>
        <n v="43549"/>
        <n v="43349"/>
        <n v="43258"/>
        <n v="43276"/>
        <n v="43226"/>
        <n v="43236"/>
        <n v="43325"/>
        <n v="43274"/>
        <n v="43220"/>
        <n v="43251"/>
        <n v="43252"/>
        <n v="43191"/>
        <n v="43241"/>
        <n v="43379"/>
        <n v="43319"/>
        <n v="43302"/>
        <n v="43307"/>
        <n v="43336"/>
        <n v="43240"/>
        <n v="43363"/>
        <n v="43320"/>
        <n v="43354"/>
        <n v="43207"/>
        <n v="43288"/>
        <n v="43344"/>
        <n v="43265"/>
        <n v="43338"/>
        <n v="43242"/>
        <n v="43355"/>
        <n v="43514"/>
        <n v="43198"/>
      </sharedItems>
    </cacheField>
    <cacheField name="Year" numFmtId="0">
      <sharedItems count="2">
        <s v="2018"/>
        <s v="2019"/>
      </sharedItems>
    </cacheField>
    <cacheField name="Month" numFmtId="0">
      <sharedItems count="12">
        <s v="August"/>
        <s v="November"/>
        <s v="February"/>
        <s v="January"/>
        <s v="October"/>
        <s v="September"/>
        <s v="April"/>
        <s v="March"/>
        <s v="July"/>
        <s v="December"/>
        <s v="May"/>
        <s v="June"/>
      </sharedItems>
    </cacheField>
    <cacheField name="Employee" numFmtId="0">
      <sharedItems count="332">
        <s v="Surabhi"/>
        <s v="Amol"/>
        <s v="Arpita"/>
        <s v="Dashyam"/>
        <s v="Girase"/>
        <s v="Pranjali"/>
        <s v="Mukesh"/>
        <s v="Abhishek"/>
        <s v="Hemant"/>
        <s v="Harsh"/>
        <s v="Sheetal"/>
        <s v="Kartik"/>
        <s v="Ankit"/>
        <s v="Sharda"/>
        <s v="Yohann"/>
        <s v="Rohan"/>
        <s v="Soumya"/>
        <s v="Shweta"/>
        <s v="Sauptik"/>
        <s v="Ayush"/>
        <s v="Ameesha"/>
        <s v="Tanushree"/>
        <s v="Mahima"/>
        <s v="Chikku"/>
        <s v="Manisha"/>
        <s v="Hitika"/>
        <s v="Aniket"/>
        <s v="Manshul"/>
        <s v="Divyansha"/>
        <s v="Anurag"/>
        <s v="Hrisheekesh"/>
        <s v="Vaibhav"/>
        <s v="Vini"/>
        <s v="Sakshi"/>
        <s v="Jitesh"/>
        <s v="Atharv"/>
        <s v="Paromita"/>
        <s v="Soumyabrata"/>
        <s v="Kajal"/>
        <s v="Pournamasi"/>
        <s v="Srishti"/>
        <s v="Swapnil"/>
        <s v="Komal"/>
        <s v="Manju"/>
        <s v="K"/>
        <s v="Karandeep"/>
        <s v="Pinky"/>
        <s v="Harshita"/>
        <s v="Anjali"/>
        <s v="Aashna"/>
        <s v="Nishi"/>
        <s v="Mane"/>
        <s v="Seema"/>
        <s v="Aarushi"/>
        <s v="Nikita"/>
        <s v="Sanjana"/>
        <s v="Yogesh"/>
        <s v="Mayank"/>
        <s v="Divsha"/>
        <s v="Aditya"/>
        <s v="Sathya"/>
        <s v="Ramesh"/>
        <s v="Praneet"/>
        <s v="Manibalan"/>
        <s v="Parishi"/>
        <s v="Rhea"/>
        <s v="Mitali"/>
        <s v="Parth"/>
        <s v="Amlan"/>
        <s v="Kanak"/>
        <s v="Nidhi"/>
        <s v="Vikash"/>
        <s v="Sanskriti"/>
        <s v="Shubham"/>
        <s v="Tejeswini"/>
        <s v="Chirag"/>
        <s v="Arti"/>
        <s v="Shishu"/>
        <s v="Monu"/>
        <s v="Sneha"/>
        <s v="Anita"/>
        <s v="Vaibhavi"/>
        <s v="Vishakha"/>
        <s v="Akancha"/>
        <s v="Sujay"/>
        <s v="Muskan"/>
        <s v="Vandana"/>
        <s v="Kasheen"/>
        <s v="Suman"/>
        <s v="Megha"/>
        <s v="Prajakta"/>
        <s v="Utsav"/>
        <s v="Palak"/>
        <s v="Bhargav"/>
        <s v="Deepak"/>
        <s v="Ankur"/>
        <s v="Amit"/>
        <s v="Yaanvi"/>
        <s v="Kshitij"/>
        <s v="Jesslyn"/>
        <s v="Sarita"/>
        <s v="Mrinal"/>
        <s v="Bhishm"/>
        <s v="Shivangi"/>
        <s v="Nandita"/>
        <s v="Bharat"/>
        <s v="Sweta"/>
        <s v="Subhasmita"/>
        <s v="Sanjova"/>
        <s v="Shreyshi"/>
        <s v="Saptadeep"/>
        <s v="Samiksha"/>
        <s v="Jaideep"/>
        <s v="Gaurav"/>
        <s v="Anand"/>
        <s v="Apoorva"/>
        <s v="Suraj"/>
        <s v="Syed"/>
        <s v="Shyam"/>
        <s v="Apoorv"/>
        <s v="Sudheer"/>
        <s v="Chetan"/>
        <s v="Sonakshi"/>
        <s v="Rahul"/>
        <s v="Shefali"/>
        <s v="Mugdha"/>
        <s v="Paridhi"/>
        <s v="Aditi"/>
        <s v="Charika"/>
        <s v="Abhijeet"/>
        <s v="Sandeep"/>
        <s v="Siddharth"/>
        <s v="Rashmi"/>
        <s v="Lisha"/>
        <s v="Ajay"/>
        <s v="Krishna"/>
        <s v="Saurabh"/>
        <s v="Shatayu"/>
        <s v="Abhijit"/>
        <s v="Tulika"/>
        <s v="Shreya"/>
        <s v="Utkarsh"/>
        <s v="Kartikay"/>
        <s v="Gunjal"/>
        <s v="Pradeep"/>
        <s v="Nikhil"/>
        <s v="Aparajita"/>
        <s v="Akshay"/>
        <s v="Nirja"/>
        <s v="Sonal"/>
        <s v="Mukund"/>
        <s v="Priyanka"/>
        <s v="Jahan"/>
        <s v="Shrichand"/>
        <s v="Sagar"/>
        <s v="Geetanjali"/>
        <s v="Bhavna"/>
        <s v="Shardul"/>
        <s v="Ginny"/>
        <s v="Sudhir"/>
        <s v="Masurkar"/>
        <s v="Sandra"/>
        <s v="Pooja"/>
        <s v="Nida"/>
        <s v="Akshata"/>
        <s v="Vineet"/>
        <s v="Apsingekar"/>
        <s v="Brijesh"/>
        <s v="Shivam"/>
        <s v="Jay"/>
        <s v="Phalguni"/>
        <s v="Monisha"/>
        <s v="Manish"/>
        <s v="Ashmi"/>
        <s v="Suhani"/>
        <s v="Meghana"/>
        <s v="Bhosale"/>
        <s v="Kishwar"/>
        <s v="Tejas"/>
        <s v="Monica"/>
        <s v="Jesal"/>
        <s v="Amruta"/>
        <s v="Mansi"/>
        <s v="Sahil"/>
        <s v="Sabah"/>
        <s v="Shivanshu"/>
        <s v="Divyeta"/>
        <s v="Sanjay"/>
        <s v="Shruti"/>
        <s v="Pearl"/>
        <s v="Aastha"/>
        <s v="Moumita"/>
        <s v="Ashvini"/>
        <s v="Aman"/>
        <s v="Jaydeep"/>
        <s v="Preksha"/>
        <s v="Shantanu"/>
        <s v="Gunjan"/>
        <s v="Nitant"/>
        <s v="Mhatre"/>
        <s v="Nripraj"/>
        <s v="Parnavi"/>
        <s v="Smriti"/>
        <s v="Parakh"/>
        <s v="Aishwarya"/>
        <s v="Hazel"/>
        <s v="Vijay"/>
        <s v="Swati"/>
        <s v="Divyeshkumar"/>
        <s v="Pratiksha"/>
        <s v="Piyam"/>
        <s v="Harshal"/>
        <s v="Mrunal"/>
        <s v="Soodesh"/>
        <s v="Jayanti"/>
        <s v="Saloni"/>
        <s v="Sanjna"/>
        <s v="Aryan"/>
        <s v="Vipul"/>
        <s v="Aromal"/>
        <s v="Vedant"/>
        <s v="Ishpreet"/>
        <s v="Dipali"/>
        <s v="Prashant"/>
        <s v="Rachna"/>
        <s v="Ananya"/>
        <s v="Atul"/>
        <s v="Rohit"/>
        <s v="Aayush"/>
        <s v="Pranav"/>
        <s v="Neha"/>
        <s v="Vivek"/>
        <s v="Kalyani"/>
        <s v="Subhashree"/>
        <s v="Dinesh"/>
        <s v="Sukruta"/>
        <s v="Hemangi"/>
        <s v="Kushal"/>
        <s v="Sumeet"/>
        <s v="Shivani"/>
        <s v="Ankita"/>
        <s v="Dheeraj"/>
        <s v="Shikhar"/>
        <s v="Aayushi"/>
        <s v="Kirti"/>
        <s v="Shaily"/>
        <s v="Trupti"/>
        <s v="Oshin"/>
        <s v="Manjiri"/>
        <s v="Patil"/>
        <s v="Arun"/>
        <s v="Ekta"/>
        <s v="Arindam"/>
        <s v="Sajal"/>
        <s v="Surbhi"/>
        <s v="Stuti"/>
        <s v="Anisha"/>
        <s v="Anubhaw"/>
        <s v="Noopur"/>
        <s v="Navdeep"/>
        <s v="Sukrith"/>
        <s v="Snehal"/>
        <s v="Bathina"/>
        <s v="Akshat"/>
        <s v="Yash"/>
        <s v="Snel"/>
        <s v="Omkar"/>
        <s v="Maithilee"/>
        <s v="Inderpreet"/>
        <s v="Hitesh"/>
        <s v="Ashwin"/>
        <s v="Nishant"/>
        <s v="Krutika"/>
        <s v="Swetlana"/>
        <s v="Aakanksha"/>
        <s v="Mohit"/>
        <s v="Bhutekar"/>
        <s v="Akanksha"/>
        <s v="Duhita"/>
        <s v="Diwakar"/>
        <s v="Anchal"/>
        <s v="Mousam"/>
        <s v="Tushina"/>
        <s v="Sukant"/>
        <s v="Kritika"/>
        <s v="Wale"/>
        <s v="Priyanshu"/>
        <s v="Bhawna"/>
        <s v="Anmol"/>
        <s v="Ashmeet"/>
        <s v="Ritu"/>
        <s v="Mohan"/>
        <s v="Namrata"/>
        <s v="Sidharth"/>
        <s v="Rane"/>
        <s v="Teena"/>
        <s v="Dhirajendu"/>
        <s v="Turumella"/>
        <s v="Rutuja"/>
        <s v="Avni"/>
        <s v="Noshiba"/>
        <s v="Shourya"/>
        <s v="Daksh"/>
        <s v="Riya"/>
        <s v="Avish"/>
        <s v="Raksha"/>
        <s v="Ishit"/>
        <s v="Piyali"/>
        <s v="Parna"/>
        <s v="Shubhi"/>
        <s v="Farah"/>
        <s v="Amisha"/>
        <s v="Chandni"/>
        <s v="Chayanika"/>
        <s v="Dhanraj"/>
        <s v="Divyansh"/>
        <s v="Arsheen"/>
        <s v="Kiran"/>
        <s v="Akash"/>
        <s v="Parin"/>
        <s v="Pratyusmita"/>
        <s v="Asish"/>
        <s v="Devendra"/>
        <s v="Adhvaita"/>
        <s v="Swetha"/>
        <s v="Madhulika"/>
        <s v="Shreyoshe"/>
        <s v="Bhaggyasree"/>
        <s v="Anudeep"/>
        <s v="Rishabh"/>
        <s v="Tanvi"/>
        <s v="Savi"/>
      </sharedItems>
    </cacheField>
    <cacheField name="State" numFmtId="0">
      <sharedItems count="19">
        <s v="Maharashtra"/>
        <s v="Bihar"/>
        <s v="Karnataka"/>
        <s v="Gujarat"/>
        <s v="Kerala "/>
        <s v="West Bengal"/>
        <s v="Haryana"/>
        <s v="Madhya Pradesh"/>
        <s v="Delhi"/>
        <s v="Rajasthan"/>
        <s v="Sikkim"/>
        <s v="Uttar Pradesh"/>
        <s v="Punjab"/>
        <s v="Andhra Pradesh"/>
        <s v="Jammu and Kashmir"/>
        <s v="Tamil Nadu"/>
        <s v="Goa"/>
        <s v="Nagaland"/>
        <s v="Himachal Pradesh"/>
      </sharedItems>
    </cacheField>
    <cacheField name="City" numFmtId="0">
      <sharedItems count="24">
        <s v="Mumbai"/>
        <s v="Patna"/>
        <s v="Bangalore"/>
        <s v="Surat"/>
        <s v="Thiruvananthapuram"/>
        <s v="Kolkata"/>
        <s v="Chandigarh"/>
        <s v="Bhopal"/>
        <s v="Indore"/>
        <s v="Delhi"/>
        <s v="Pune"/>
        <s v="Udaipur"/>
        <s v="Gangtok"/>
        <s v="Lucknow"/>
        <s v="Amritsar"/>
        <s v="Hyderabad"/>
        <s v="Kashmir"/>
        <s v="Allahabad"/>
        <s v="Chennai"/>
        <s v="Jaipur"/>
        <s v="Ahmedabad"/>
        <s v="Goa"/>
        <s v="Kohima"/>
        <s v="Simla"/>
      </sharedItems>
    </cacheField>
    <cacheField name="Quantity" numFmtId="0">
      <sharedItems containsSemiMixedTypes="0" containsString="0" containsNumber="1" containsInteger="1" minValue="1" maxValue="13" count="13">
        <n v="5"/>
        <n v="2"/>
        <n v="3"/>
        <n v="7"/>
        <n v="10"/>
        <n v="8"/>
        <n v="4"/>
        <n v="6"/>
        <n v="9"/>
        <n v="13"/>
        <n v="1"/>
        <n v="11"/>
        <n v="12"/>
      </sharedItems>
    </cacheField>
    <cacheField name="Category" numFmtId="0">
      <sharedItems count="3">
        <s v="Furniture"/>
        <s v="Electronics"/>
        <s v="Clothing"/>
      </sharedItems>
    </cacheField>
    <cacheField name="Sub-Category" numFmtId="0">
      <sharedItems count="17">
        <s v="Bookcases"/>
        <s v="Accessories"/>
        <s v="Trousers"/>
        <s v="Saree"/>
        <s v="Printers"/>
        <s v="Phones"/>
        <s v="Electronic Games"/>
        <s v="Furnishings"/>
        <s v="Chairs"/>
        <s v="T-shirt"/>
        <s v="Stole"/>
        <s v="Hankerchief"/>
        <s v="Shirt"/>
        <s v="Kurti"/>
        <s v="Skirt"/>
        <s v="Leggings"/>
        <s v="Tables"/>
      </sharedItems>
    </cacheField>
    <cacheField name="Sale" numFmtId="0">
      <sharedItems containsSemiMixedTypes="0" containsString="0" containsNumber="1" containsInteger="1" minValue="6" maxValue="2188" count="300">
        <n v="2188"/>
        <n v="2061"/>
        <n v="1301"/>
        <n v="1137"/>
        <n v="1308"/>
        <n v="1250"/>
        <n v="1117"/>
        <n v="1854"/>
        <n v="1560"/>
        <n v="877"/>
        <n v="1543"/>
        <n v="911"/>
        <n v="1101"/>
        <n v="736"/>
        <n v="1314"/>
        <n v="2103"/>
        <n v="1716"/>
        <n v="749"/>
        <n v="976"/>
        <n v="595"/>
        <n v="1055"/>
        <n v="637"/>
        <n v="693"/>
        <n v="724"/>
        <n v="662"/>
        <n v="510"/>
        <n v="828"/>
        <n v="643"/>
        <n v="561"/>
        <n v="465"/>
        <n v="508"/>
        <n v="1361"/>
        <n v="425"/>
        <n v="375"/>
        <n v="585"/>
        <n v="774"/>
        <n v="811"/>
        <n v="320"/>
        <n v="460"/>
        <n v="294"/>
        <n v="416"/>
        <n v="871"/>
        <n v="285"/>
        <n v="362"/>
        <n v="336"/>
        <n v="244"/>
        <n v="291"/>
        <n v="504"/>
        <n v="371"/>
        <n v="355"/>
        <n v="391"/>
        <n v="571"/>
        <n v="326"/>
        <n v="537"/>
        <n v="1183"/>
        <n v="319"/>
        <n v="246"/>
        <n v="406"/>
        <n v="304"/>
        <n v="212"/>
        <n v="388"/>
        <n v="353"/>
        <n v="743"/>
        <n v="189"/>
        <n v="184"/>
        <n v="203"/>
        <n v="163"/>
        <n v="455"/>
        <n v="255"/>
        <n v="302"/>
        <n v="170"/>
        <n v="147"/>
        <n v="148"/>
        <n v="311"/>
        <n v="158"/>
        <n v="260"/>
        <n v="171"/>
        <n v="382"/>
        <n v="1298"/>
        <n v="379"/>
        <n v="1246"/>
        <n v="122"/>
        <n v="226"/>
        <n v="714"/>
        <n v="168"/>
        <n v="252"/>
        <n v="119"/>
        <n v="128"/>
        <n v="154"/>
        <n v="124"/>
        <n v="494"/>
        <n v="126"/>
        <n v="263"/>
        <n v="152"/>
        <n v="417"/>
        <n v="149"/>
        <n v="185"/>
        <n v="227"/>
        <n v="259"/>
        <n v="115"/>
        <n v="193"/>
        <n v="165"/>
        <n v="341"/>
        <n v="560"/>
        <n v="93"/>
        <n v="313"/>
        <n v="167"/>
        <n v="720"/>
        <n v="146"/>
        <n v="134"/>
        <n v="177"/>
        <n v="141"/>
        <n v="324"/>
        <n v="345"/>
        <n v="169"/>
        <n v="101"/>
        <n v="176"/>
        <n v="108"/>
        <n v="156"/>
        <n v="77"/>
        <n v="118"/>
        <n v="290"/>
        <n v="109"/>
        <n v="83"/>
        <n v="105"/>
        <n v="71"/>
        <n v="325"/>
        <n v="139"/>
        <n v="485"/>
        <n v="97"/>
        <n v="74"/>
        <n v="75"/>
        <n v="57"/>
        <n v="100"/>
        <n v="78"/>
        <n v="64"/>
        <n v="94"/>
        <n v="618"/>
        <n v="434"/>
        <n v="433"/>
        <n v="70"/>
        <n v="80"/>
        <n v="527"/>
        <n v="179"/>
        <n v="61"/>
        <n v="112"/>
        <n v="79"/>
        <n v="59"/>
        <n v="86"/>
        <n v="91"/>
        <n v="60"/>
        <n v="103"/>
        <n v="68"/>
        <n v="48"/>
        <n v="197"/>
        <n v="162"/>
        <n v="829"/>
        <n v="121"/>
        <n v="41"/>
        <n v="52"/>
        <n v="55"/>
        <n v="65"/>
        <n v="63"/>
        <n v="89"/>
        <n v="123"/>
        <n v="37"/>
        <n v="43"/>
        <n v="40"/>
        <n v="87"/>
        <n v="39"/>
        <n v="50"/>
        <n v="125"/>
        <n v="47"/>
        <n v="36"/>
        <n v="117"/>
        <n v="35"/>
        <n v="51"/>
        <n v="31"/>
        <n v="282"/>
        <n v="44"/>
        <n v="45"/>
        <n v="191"/>
        <n v="34"/>
        <n v="33"/>
        <n v="102"/>
        <n v="42"/>
        <n v="188"/>
        <n v="26"/>
        <n v="133"/>
        <n v="106"/>
        <n v="66"/>
        <n v="27"/>
        <n v="54"/>
        <n v="22"/>
        <n v="30"/>
        <n v="24"/>
        <n v="62"/>
        <n v="29"/>
        <n v="245"/>
        <n v="25"/>
        <n v="21"/>
        <n v="28"/>
        <n v="67"/>
        <n v="38"/>
        <n v="114"/>
        <n v="248"/>
        <n v="53"/>
        <n v="17"/>
        <n v="82"/>
        <n v="200"/>
        <n v="16"/>
        <n v="20"/>
        <n v="230"/>
        <n v="155"/>
        <n v="92"/>
        <n v="95"/>
        <n v="11"/>
        <n v="15"/>
        <n v="10"/>
        <n v="13"/>
        <n v="12"/>
        <n v="277"/>
        <n v="32"/>
        <n v="18"/>
        <n v="9"/>
        <n v="6"/>
        <n v="1603"/>
        <n v="534"/>
        <n v="832"/>
        <n v="46"/>
        <n v="58"/>
        <n v="14"/>
        <n v="891"/>
        <n v="199"/>
        <n v="299"/>
        <n v="85"/>
        <n v="19"/>
        <n v="8"/>
        <n v="23"/>
        <n v="482"/>
        <n v="274"/>
        <n v="196"/>
        <n v="315"/>
        <n v="233"/>
        <n v="182"/>
        <n v="381"/>
        <n v="187"/>
        <n v="220"/>
        <n v="276"/>
        <n v="335"/>
        <n v="646"/>
        <n v="73"/>
        <n v="1061"/>
        <n v="1076"/>
        <n v="216"/>
        <n v="137"/>
        <n v="81"/>
        <n v="72"/>
        <n v="1021"/>
        <n v="76"/>
        <n v="160"/>
        <n v="1355"/>
        <n v="253"/>
        <n v="209"/>
        <n v="610"/>
        <n v="545"/>
        <n v="129"/>
        <n v="241"/>
        <n v="1052"/>
        <n v="389"/>
        <n v="273"/>
        <n v="929"/>
        <n v="342"/>
        <n v="166"/>
        <n v="632"/>
        <n v="205"/>
        <n v="143"/>
        <n v="490"/>
        <n v="249"/>
        <n v="1629"/>
        <n v="131"/>
        <n v="1063"/>
        <n v="322"/>
        <n v="444"/>
        <n v="556"/>
        <n v="373"/>
        <n v="1506"/>
        <n v="305"/>
        <n v="359"/>
        <n v="352"/>
        <n v="1549"/>
        <n v="1582"/>
        <n v="469"/>
        <n v="1316"/>
        <n v="1279"/>
        <n v="1145"/>
        <n v="934"/>
        <n v="1275"/>
        <n v="1824"/>
        <n v="1364"/>
      </sharedItems>
    </cacheField>
    <cacheField name="Profit" numFmtId="0">
      <sharedItems containsSemiMixedTypes="0" containsString="0" containsNumber="1" containsInteger="1" minValue="-1864" maxValue="1050" count="227">
        <n v="1050"/>
        <n v="701"/>
        <n v="573"/>
        <n v="568"/>
        <n v="536"/>
        <n v="486"/>
        <n v="447"/>
        <n v="433"/>
        <n v="421"/>
        <n v="395"/>
        <n v="370"/>
        <n v="355"/>
        <n v="352"/>
        <n v="346"/>
        <n v="342"/>
        <n v="322"/>
        <n v="309"/>
        <n v="307"/>
        <n v="293"/>
        <n v="292"/>
        <n v="264"/>
        <n v="261"/>
        <n v="254"/>
        <n v="253"/>
        <n v="240"/>
        <n v="234"/>
        <n v="230"/>
        <n v="225"/>
        <n v="212"/>
        <n v="207"/>
        <n v="203"/>
        <n v="202"/>
        <n v="197"/>
        <n v="183"/>
        <n v="180"/>
        <n v="175"/>
        <n v="170"/>
        <n v="154"/>
        <n v="144"/>
        <n v="143"/>
        <n v="138"/>
        <n v="137"/>
        <n v="131"/>
        <n v="128"/>
        <n v="127"/>
        <n v="123"/>
        <n v="122"/>
        <n v="119"/>
        <n v="116"/>
        <n v="115"/>
        <n v="114"/>
        <n v="113"/>
        <n v="108"/>
        <n v="107"/>
        <n v="106"/>
        <n v="102"/>
        <n v="98"/>
        <n v="97"/>
        <n v="93"/>
        <n v="90"/>
        <n v="89"/>
        <n v="87"/>
        <n v="85"/>
        <n v="84"/>
        <n v="83"/>
        <n v="81"/>
        <n v="77"/>
        <n v="76"/>
        <n v="75"/>
        <n v="73"/>
        <n v="72"/>
        <n v="69"/>
        <n v="68"/>
        <n v="65"/>
        <n v="63"/>
        <n v="62"/>
        <n v="61"/>
        <n v="59"/>
        <n v="58"/>
        <n v="56"/>
        <n v="55"/>
        <n v="54"/>
        <n v="52"/>
        <n v="50"/>
        <n v="49"/>
        <n v="48"/>
        <n v="47"/>
        <n v="46"/>
        <n v="44"/>
        <n v="43"/>
        <n v="42"/>
        <n v="41"/>
        <n v="39"/>
        <n v="38"/>
        <n v="37"/>
        <n v="36"/>
        <n v="35"/>
        <n v="34"/>
        <n v="33"/>
        <n v="32"/>
        <n v="30"/>
        <n v="29"/>
        <n v="28"/>
        <n v="27"/>
        <n v="26"/>
        <n v="25"/>
        <n v="24"/>
        <n v="23"/>
        <n v="22"/>
        <n v="21"/>
        <n v="20"/>
        <n v="19"/>
        <n v="18"/>
        <n v="17"/>
        <n v="16"/>
        <n v="15"/>
        <n v="14"/>
        <n v="13"/>
        <n v="12"/>
        <n v="11"/>
        <n v="10"/>
        <n v="9"/>
        <n v="8"/>
        <n v="7"/>
        <n v="6"/>
        <n v="5"/>
        <n v="4"/>
        <n v="3"/>
        <n v="2"/>
        <n v="1"/>
        <n v="0"/>
        <n v="-1"/>
        <n v="-2"/>
        <n v="-3"/>
        <n v="-4"/>
        <n v="-5"/>
        <n v="-6"/>
        <n v="-7"/>
        <n v="-8"/>
        <n v="-9"/>
        <n v="-10"/>
        <n v="-11"/>
        <n v="-12"/>
        <n v="-13"/>
        <n v="-14"/>
        <n v="-15"/>
        <n v="-17"/>
        <n v="-18"/>
        <n v="-19"/>
        <n v="-20"/>
        <n v="-21"/>
        <n v="-22"/>
        <n v="-23"/>
        <n v="-24"/>
        <n v="-25"/>
        <n v="-26"/>
        <n v="-27"/>
        <n v="-28"/>
        <n v="-33"/>
        <n v="-35"/>
        <n v="-36"/>
        <n v="-37"/>
        <n v="-38"/>
        <n v="-39"/>
        <n v="-40"/>
        <n v="-41"/>
        <n v="-43"/>
        <n v="-44"/>
        <n v="-46"/>
        <n v="-48"/>
        <n v="-49"/>
        <n v="-50"/>
        <n v="-51"/>
        <n v="-52"/>
        <n v="-53"/>
        <n v="-55"/>
        <n v="-56"/>
        <n v="-58"/>
        <n v="-59"/>
        <n v="-60"/>
        <n v="-62"/>
        <n v="-63"/>
        <n v="-66"/>
        <n v="-70"/>
        <n v="-72"/>
        <n v="-73"/>
        <n v="-75"/>
        <n v="-77"/>
        <n v="-78"/>
        <n v="-82"/>
        <n v="-83"/>
        <n v="-87"/>
        <n v="-89"/>
        <n v="-92"/>
        <n v="-93"/>
        <n v="-103"/>
        <n v="-111"/>
        <n v="-113"/>
        <n v="-114"/>
        <n v="-119"/>
        <n v="-124"/>
        <n v="-128"/>
        <n v="-130"/>
        <n v="-140"/>
        <n v="-153"/>
        <n v="-154"/>
        <n v="-175"/>
        <n v="-193"/>
        <n v="-200"/>
        <n v="-209"/>
        <n v="-254"/>
        <n v="-266"/>
        <n v="-270"/>
        <n v="-275"/>
        <n v="-338"/>
        <n v="-345"/>
        <n v="-439"/>
        <n v="-443"/>
        <n v="-459"/>
        <n v="-527"/>
        <n v="-640"/>
        <n v="-706"/>
        <n v="-916"/>
        <n v="-980"/>
        <n v="-1148"/>
        <n v="-1303"/>
        <n v="-1864"/>
      </sharedItems>
    </cacheField>
    <cacheField name="Target" numFmtId="0">
      <sharedItems containsSemiMixedTypes="0" containsString="0" containsNumber="1" containsInteger="1" minValue="500" maxValue="3000" count="5">
        <n v="3000"/>
        <n v="2500"/>
        <n v="1500"/>
        <n v="500"/>
        <n v="1000"/>
      </sharedItems>
    </cacheField>
    <cacheField name="State code" numFmtId="0">
      <sharedItems/>
    </cacheField>
    <cacheField name="Profit Margin" numFmtId="0" formula="Profit/Sale" databaseField="0"/>
  </cacheFields>
  <extLst>
    <ext xmlns:x14="http://schemas.microsoft.com/office/spreadsheetml/2009/9/main" uri="{725AE2AE-9491-48be-B2B4-4EB974FC3084}">
      <x14:pivotCacheDefinition pivotCacheId="57188229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0">
  <r>
    <s v="B-25761"/>
    <x v="0"/>
    <x v="0"/>
    <x v="0"/>
    <x v="0"/>
    <x v="0"/>
    <x v="0"/>
    <x v="0"/>
    <x v="0"/>
    <x v="0"/>
    <x v="0"/>
    <x v="0"/>
    <x v="0"/>
    <s v="MH"/>
  </r>
  <r>
    <s v="B-25862"/>
    <x v="1"/>
    <x v="0"/>
    <x v="1"/>
    <x v="1"/>
    <x v="1"/>
    <x v="1"/>
    <x v="0"/>
    <x v="0"/>
    <x v="0"/>
    <x v="1"/>
    <x v="1"/>
    <x v="0"/>
    <s v="BR"/>
  </r>
  <r>
    <s v="B-26006"/>
    <x v="2"/>
    <x v="1"/>
    <x v="2"/>
    <x v="2"/>
    <x v="2"/>
    <x v="2"/>
    <x v="0"/>
    <x v="1"/>
    <x v="1"/>
    <x v="2"/>
    <x v="2"/>
    <x v="1"/>
    <s v="KA"/>
  </r>
  <r>
    <s v="B-25877"/>
    <x v="3"/>
    <x v="0"/>
    <x v="1"/>
    <x v="3"/>
    <x v="3"/>
    <x v="3"/>
    <x v="1"/>
    <x v="2"/>
    <x v="2"/>
    <x v="3"/>
    <x v="3"/>
    <x v="2"/>
    <s v="GJ"/>
  </r>
  <r>
    <s v="B-25929"/>
    <x v="4"/>
    <x v="1"/>
    <x v="3"/>
    <x v="4"/>
    <x v="4"/>
    <x v="4"/>
    <x v="2"/>
    <x v="0"/>
    <x v="0"/>
    <x v="4"/>
    <x v="4"/>
    <x v="0"/>
    <s v="KL"/>
  </r>
  <r>
    <s v="B-25839"/>
    <x v="5"/>
    <x v="0"/>
    <x v="4"/>
    <x v="5"/>
    <x v="5"/>
    <x v="5"/>
    <x v="3"/>
    <x v="2"/>
    <x v="3"/>
    <x v="5"/>
    <x v="5"/>
    <x v="2"/>
    <s v="WB"/>
  </r>
  <r>
    <s v="B-26023"/>
    <x v="6"/>
    <x v="1"/>
    <x v="2"/>
    <x v="6"/>
    <x v="6"/>
    <x v="6"/>
    <x v="4"/>
    <x v="0"/>
    <x v="0"/>
    <x v="6"/>
    <x v="6"/>
    <x v="0"/>
    <s v="HR"/>
  </r>
  <r>
    <s v="B-25786"/>
    <x v="7"/>
    <x v="0"/>
    <x v="5"/>
    <x v="7"/>
    <x v="2"/>
    <x v="2"/>
    <x v="0"/>
    <x v="0"/>
    <x v="0"/>
    <x v="7"/>
    <x v="7"/>
    <x v="0"/>
    <s v="KA"/>
  </r>
  <r>
    <s v="B-25629"/>
    <x v="8"/>
    <x v="0"/>
    <x v="6"/>
    <x v="8"/>
    <x v="4"/>
    <x v="4"/>
    <x v="2"/>
    <x v="2"/>
    <x v="2"/>
    <x v="8"/>
    <x v="8"/>
    <x v="2"/>
    <s v="KL"/>
  </r>
  <r>
    <s v="B-25747"/>
    <x v="9"/>
    <x v="0"/>
    <x v="0"/>
    <x v="9"/>
    <x v="7"/>
    <x v="7"/>
    <x v="1"/>
    <x v="0"/>
    <x v="0"/>
    <x v="9"/>
    <x v="9"/>
    <x v="0"/>
    <s v="MP"/>
  </r>
  <r>
    <s v="B-25842"/>
    <x v="10"/>
    <x v="0"/>
    <x v="1"/>
    <x v="10"/>
    <x v="7"/>
    <x v="8"/>
    <x v="5"/>
    <x v="1"/>
    <x v="4"/>
    <x v="10"/>
    <x v="10"/>
    <x v="1"/>
    <s v="MP"/>
  </r>
  <r>
    <s v="B-25825"/>
    <x v="11"/>
    <x v="0"/>
    <x v="4"/>
    <x v="11"/>
    <x v="7"/>
    <x v="8"/>
    <x v="0"/>
    <x v="1"/>
    <x v="5"/>
    <x v="11"/>
    <x v="11"/>
    <x v="1"/>
    <s v="MP"/>
  </r>
  <r>
    <s v="B-25937"/>
    <x v="12"/>
    <x v="1"/>
    <x v="3"/>
    <x v="12"/>
    <x v="6"/>
    <x v="6"/>
    <x v="2"/>
    <x v="0"/>
    <x v="0"/>
    <x v="12"/>
    <x v="12"/>
    <x v="0"/>
    <s v="HR"/>
  </r>
  <r>
    <s v="B-26057"/>
    <x v="13"/>
    <x v="1"/>
    <x v="7"/>
    <x v="13"/>
    <x v="4"/>
    <x v="4"/>
    <x v="0"/>
    <x v="1"/>
    <x v="4"/>
    <x v="13"/>
    <x v="13"/>
    <x v="1"/>
    <s v="KL"/>
  </r>
  <r>
    <s v="B-25995"/>
    <x v="14"/>
    <x v="1"/>
    <x v="2"/>
    <x v="14"/>
    <x v="8"/>
    <x v="9"/>
    <x v="2"/>
    <x v="0"/>
    <x v="0"/>
    <x v="14"/>
    <x v="14"/>
    <x v="0"/>
    <s v="DL"/>
  </r>
  <r>
    <s v="B-25823"/>
    <x v="15"/>
    <x v="0"/>
    <x v="4"/>
    <x v="15"/>
    <x v="0"/>
    <x v="0"/>
    <x v="5"/>
    <x v="1"/>
    <x v="6"/>
    <x v="15"/>
    <x v="15"/>
    <x v="1"/>
    <s v="MH"/>
  </r>
  <r>
    <s v="B-25955"/>
    <x v="16"/>
    <x v="1"/>
    <x v="3"/>
    <x v="16"/>
    <x v="0"/>
    <x v="10"/>
    <x v="3"/>
    <x v="1"/>
    <x v="1"/>
    <x v="16"/>
    <x v="16"/>
    <x v="1"/>
    <s v="MH"/>
  </r>
  <r>
    <s v="B-25986"/>
    <x v="17"/>
    <x v="1"/>
    <x v="3"/>
    <x v="17"/>
    <x v="9"/>
    <x v="11"/>
    <x v="3"/>
    <x v="0"/>
    <x v="7"/>
    <x v="17"/>
    <x v="17"/>
    <x v="0"/>
    <s v="RJ"/>
  </r>
  <r>
    <s v="B-25797"/>
    <x v="18"/>
    <x v="0"/>
    <x v="5"/>
    <x v="18"/>
    <x v="7"/>
    <x v="8"/>
    <x v="6"/>
    <x v="1"/>
    <x v="1"/>
    <x v="18"/>
    <x v="18"/>
    <x v="1"/>
    <s v="MP"/>
  </r>
  <r>
    <s v="B-25785"/>
    <x v="19"/>
    <x v="0"/>
    <x v="5"/>
    <x v="19"/>
    <x v="5"/>
    <x v="5"/>
    <x v="2"/>
    <x v="2"/>
    <x v="3"/>
    <x v="19"/>
    <x v="19"/>
    <x v="2"/>
    <s v="WB"/>
  </r>
  <r>
    <s v="B-25728"/>
    <x v="20"/>
    <x v="0"/>
    <x v="8"/>
    <x v="20"/>
    <x v="0"/>
    <x v="10"/>
    <x v="6"/>
    <x v="1"/>
    <x v="4"/>
    <x v="20"/>
    <x v="20"/>
    <x v="1"/>
    <s v="MH"/>
  </r>
  <r>
    <s v="B-25826"/>
    <x v="21"/>
    <x v="0"/>
    <x v="4"/>
    <x v="21"/>
    <x v="0"/>
    <x v="0"/>
    <x v="1"/>
    <x v="1"/>
    <x v="4"/>
    <x v="21"/>
    <x v="21"/>
    <x v="1"/>
    <s v="MH"/>
  </r>
  <r>
    <s v="B-25831"/>
    <x v="22"/>
    <x v="0"/>
    <x v="4"/>
    <x v="22"/>
    <x v="10"/>
    <x v="12"/>
    <x v="7"/>
    <x v="2"/>
    <x v="3"/>
    <x v="22"/>
    <x v="22"/>
    <x v="2"/>
    <s v="SK"/>
  </r>
  <r>
    <s v="B-25859"/>
    <x v="23"/>
    <x v="0"/>
    <x v="1"/>
    <x v="23"/>
    <x v="7"/>
    <x v="8"/>
    <x v="1"/>
    <x v="0"/>
    <x v="0"/>
    <x v="23"/>
    <x v="23"/>
    <x v="0"/>
    <s v="MP"/>
  </r>
  <r>
    <s v="B-25974"/>
    <x v="24"/>
    <x v="1"/>
    <x v="3"/>
    <x v="24"/>
    <x v="9"/>
    <x v="11"/>
    <x v="1"/>
    <x v="0"/>
    <x v="0"/>
    <x v="24"/>
    <x v="24"/>
    <x v="0"/>
    <s v="RJ"/>
  </r>
  <r>
    <s v="B-25966"/>
    <x v="25"/>
    <x v="1"/>
    <x v="3"/>
    <x v="16"/>
    <x v="9"/>
    <x v="11"/>
    <x v="7"/>
    <x v="1"/>
    <x v="6"/>
    <x v="25"/>
    <x v="25"/>
    <x v="1"/>
    <s v="RJ"/>
  </r>
  <r>
    <s v="B-26100"/>
    <x v="26"/>
    <x v="1"/>
    <x v="7"/>
    <x v="25"/>
    <x v="7"/>
    <x v="8"/>
    <x v="1"/>
    <x v="0"/>
    <x v="8"/>
    <x v="26"/>
    <x v="26"/>
    <x v="0"/>
    <s v="MP"/>
  </r>
  <r>
    <s v="B-25847"/>
    <x v="27"/>
    <x v="0"/>
    <x v="1"/>
    <x v="26"/>
    <x v="6"/>
    <x v="6"/>
    <x v="1"/>
    <x v="1"/>
    <x v="4"/>
    <x v="27"/>
    <x v="27"/>
    <x v="1"/>
    <s v="HR"/>
  </r>
  <r>
    <s v="B-25717"/>
    <x v="28"/>
    <x v="0"/>
    <x v="8"/>
    <x v="27"/>
    <x v="11"/>
    <x v="13"/>
    <x v="2"/>
    <x v="2"/>
    <x v="3"/>
    <x v="28"/>
    <x v="28"/>
    <x v="2"/>
    <s v="UP"/>
  </r>
  <r>
    <s v="B-25890"/>
    <x v="29"/>
    <x v="0"/>
    <x v="9"/>
    <x v="28"/>
    <x v="0"/>
    <x v="0"/>
    <x v="8"/>
    <x v="2"/>
    <x v="3"/>
    <x v="29"/>
    <x v="29"/>
    <x v="2"/>
    <s v="MH"/>
  </r>
  <r>
    <s v="B-26061"/>
    <x v="30"/>
    <x v="1"/>
    <x v="7"/>
    <x v="29"/>
    <x v="7"/>
    <x v="8"/>
    <x v="1"/>
    <x v="1"/>
    <x v="1"/>
    <x v="30"/>
    <x v="30"/>
    <x v="1"/>
    <s v="MP"/>
  </r>
  <r>
    <s v="B-25813"/>
    <x v="31"/>
    <x v="0"/>
    <x v="4"/>
    <x v="30"/>
    <x v="0"/>
    <x v="0"/>
    <x v="3"/>
    <x v="0"/>
    <x v="8"/>
    <x v="11"/>
    <x v="31"/>
    <x v="0"/>
    <s v="MH"/>
  </r>
  <r>
    <s v="B-25752"/>
    <x v="32"/>
    <x v="0"/>
    <x v="0"/>
    <x v="31"/>
    <x v="7"/>
    <x v="8"/>
    <x v="8"/>
    <x v="0"/>
    <x v="0"/>
    <x v="31"/>
    <x v="32"/>
    <x v="0"/>
    <s v="MP"/>
  </r>
  <r>
    <s v="B-26034"/>
    <x v="33"/>
    <x v="1"/>
    <x v="2"/>
    <x v="32"/>
    <x v="2"/>
    <x v="2"/>
    <x v="0"/>
    <x v="1"/>
    <x v="1"/>
    <x v="32"/>
    <x v="33"/>
    <x v="1"/>
    <s v="KA"/>
  </r>
  <r>
    <s v="B-25770"/>
    <x v="34"/>
    <x v="0"/>
    <x v="5"/>
    <x v="33"/>
    <x v="7"/>
    <x v="8"/>
    <x v="2"/>
    <x v="0"/>
    <x v="0"/>
    <x v="33"/>
    <x v="34"/>
    <x v="0"/>
    <s v="MP"/>
  </r>
  <r>
    <s v="B-26019"/>
    <x v="35"/>
    <x v="1"/>
    <x v="2"/>
    <x v="34"/>
    <x v="11"/>
    <x v="13"/>
    <x v="9"/>
    <x v="2"/>
    <x v="9"/>
    <x v="34"/>
    <x v="35"/>
    <x v="2"/>
    <s v="UP"/>
  </r>
  <r>
    <s v="B-26033"/>
    <x v="36"/>
    <x v="1"/>
    <x v="2"/>
    <x v="35"/>
    <x v="5"/>
    <x v="5"/>
    <x v="2"/>
    <x v="1"/>
    <x v="1"/>
    <x v="35"/>
    <x v="36"/>
    <x v="1"/>
    <s v="WB"/>
  </r>
  <r>
    <s v="B-25968"/>
    <x v="25"/>
    <x v="1"/>
    <x v="3"/>
    <x v="36"/>
    <x v="12"/>
    <x v="14"/>
    <x v="3"/>
    <x v="1"/>
    <x v="1"/>
    <x v="36"/>
    <x v="37"/>
    <x v="1"/>
    <s v="PB"/>
  </r>
  <r>
    <s v="B-25852"/>
    <x v="37"/>
    <x v="0"/>
    <x v="1"/>
    <x v="37"/>
    <x v="13"/>
    <x v="15"/>
    <x v="10"/>
    <x v="1"/>
    <x v="4"/>
    <x v="37"/>
    <x v="38"/>
    <x v="1"/>
    <s v="AD"/>
  </r>
  <r>
    <s v="B-25914"/>
    <x v="38"/>
    <x v="0"/>
    <x v="9"/>
    <x v="38"/>
    <x v="8"/>
    <x v="9"/>
    <x v="2"/>
    <x v="0"/>
    <x v="8"/>
    <x v="38"/>
    <x v="39"/>
    <x v="0"/>
    <s v="DL"/>
  </r>
  <r>
    <s v="B-25663"/>
    <x v="39"/>
    <x v="0"/>
    <x v="10"/>
    <x v="39"/>
    <x v="7"/>
    <x v="8"/>
    <x v="1"/>
    <x v="1"/>
    <x v="4"/>
    <x v="39"/>
    <x v="40"/>
    <x v="1"/>
    <s v="MP"/>
  </r>
  <r>
    <s v="B-25715"/>
    <x v="40"/>
    <x v="0"/>
    <x v="8"/>
    <x v="40"/>
    <x v="14"/>
    <x v="16"/>
    <x v="2"/>
    <x v="1"/>
    <x v="5"/>
    <x v="40"/>
    <x v="41"/>
    <x v="1"/>
    <s v="JK"/>
  </r>
  <r>
    <s v="B-25904"/>
    <x v="41"/>
    <x v="0"/>
    <x v="9"/>
    <x v="41"/>
    <x v="8"/>
    <x v="9"/>
    <x v="1"/>
    <x v="0"/>
    <x v="0"/>
    <x v="41"/>
    <x v="42"/>
    <x v="0"/>
    <s v="DL"/>
  </r>
  <r>
    <s v="B-26009"/>
    <x v="42"/>
    <x v="1"/>
    <x v="2"/>
    <x v="42"/>
    <x v="11"/>
    <x v="13"/>
    <x v="1"/>
    <x v="1"/>
    <x v="4"/>
    <x v="42"/>
    <x v="43"/>
    <x v="1"/>
    <s v="UP"/>
  </r>
  <r>
    <s v="B-25618"/>
    <x v="43"/>
    <x v="0"/>
    <x v="6"/>
    <x v="43"/>
    <x v="13"/>
    <x v="15"/>
    <x v="10"/>
    <x v="0"/>
    <x v="0"/>
    <x v="43"/>
    <x v="44"/>
    <x v="0"/>
    <s v="AD"/>
  </r>
  <r>
    <s v="B-25849"/>
    <x v="44"/>
    <x v="0"/>
    <x v="1"/>
    <x v="44"/>
    <x v="10"/>
    <x v="12"/>
    <x v="2"/>
    <x v="1"/>
    <x v="5"/>
    <x v="44"/>
    <x v="45"/>
    <x v="1"/>
    <s v="SK"/>
  </r>
  <r>
    <s v="B-25918"/>
    <x v="45"/>
    <x v="0"/>
    <x v="9"/>
    <x v="45"/>
    <x v="7"/>
    <x v="8"/>
    <x v="0"/>
    <x v="0"/>
    <x v="7"/>
    <x v="45"/>
    <x v="46"/>
    <x v="0"/>
    <s v="MP"/>
  </r>
  <r>
    <s v="B-26035"/>
    <x v="33"/>
    <x v="1"/>
    <x v="2"/>
    <x v="46"/>
    <x v="14"/>
    <x v="16"/>
    <x v="11"/>
    <x v="2"/>
    <x v="3"/>
    <x v="46"/>
    <x v="47"/>
    <x v="2"/>
    <s v="JK"/>
  </r>
  <r>
    <s v="B-25832"/>
    <x v="46"/>
    <x v="0"/>
    <x v="4"/>
    <x v="47"/>
    <x v="0"/>
    <x v="0"/>
    <x v="2"/>
    <x v="0"/>
    <x v="0"/>
    <x v="47"/>
    <x v="48"/>
    <x v="0"/>
    <s v="MH"/>
  </r>
  <r>
    <s v="B-25718"/>
    <x v="28"/>
    <x v="0"/>
    <x v="8"/>
    <x v="48"/>
    <x v="0"/>
    <x v="0"/>
    <x v="10"/>
    <x v="0"/>
    <x v="0"/>
    <x v="48"/>
    <x v="49"/>
    <x v="0"/>
    <s v="MH"/>
  </r>
  <r>
    <s v="B-25893"/>
    <x v="29"/>
    <x v="0"/>
    <x v="9"/>
    <x v="49"/>
    <x v="11"/>
    <x v="17"/>
    <x v="3"/>
    <x v="2"/>
    <x v="10"/>
    <x v="49"/>
    <x v="50"/>
    <x v="2"/>
    <s v="UP"/>
  </r>
  <r>
    <s v="B-25636"/>
    <x v="47"/>
    <x v="0"/>
    <x v="6"/>
    <x v="50"/>
    <x v="0"/>
    <x v="0"/>
    <x v="0"/>
    <x v="2"/>
    <x v="3"/>
    <x v="21"/>
    <x v="51"/>
    <x v="2"/>
    <s v="MH"/>
  </r>
  <r>
    <s v="B-25816"/>
    <x v="48"/>
    <x v="0"/>
    <x v="4"/>
    <x v="51"/>
    <x v="13"/>
    <x v="15"/>
    <x v="5"/>
    <x v="2"/>
    <x v="10"/>
    <x v="50"/>
    <x v="51"/>
    <x v="2"/>
    <s v="AD"/>
  </r>
  <r>
    <s v="B-25973"/>
    <x v="49"/>
    <x v="1"/>
    <x v="3"/>
    <x v="52"/>
    <x v="11"/>
    <x v="17"/>
    <x v="12"/>
    <x v="2"/>
    <x v="10"/>
    <x v="51"/>
    <x v="52"/>
    <x v="2"/>
    <s v="UP"/>
  </r>
  <r>
    <s v="B-26018"/>
    <x v="50"/>
    <x v="1"/>
    <x v="2"/>
    <x v="53"/>
    <x v="15"/>
    <x v="18"/>
    <x v="2"/>
    <x v="0"/>
    <x v="7"/>
    <x v="52"/>
    <x v="53"/>
    <x v="3"/>
    <s v="TN"/>
  </r>
  <r>
    <s v="B-25828"/>
    <x v="51"/>
    <x v="0"/>
    <x v="4"/>
    <x v="54"/>
    <x v="12"/>
    <x v="6"/>
    <x v="2"/>
    <x v="2"/>
    <x v="3"/>
    <x v="53"/>
    <x v="53"/>
    <x v="2"/>
    <s v="PB"/>
  </r>
  <r>
    <s v="B-25772"/>
    <x v="34"/>
    <x v="0"/>
    <x v="5"/>
    <x v="55"/>
    <x v="1"/>
    <x v="1"/>
    <x v="6"/>
    <x v="1"/>
    <x v="4"/>
    <x v="54"/>
    <x v="54"/>
    <x v="1"/>
    <s v="BR"/>
  </r>
  <r>
    <s v="B-26020"/>
    <x v="52"/>
    <x v="1"/>
    <x v="2"/>
    <x v="56"/>
    <x v="1"/>
    <x v="1"/>
    <x v="7"/>
    <x v="1"/>
    <x v="1"/>
    <x v="55"/>
    <x v="55"/>
    <x v="1"/>
    <s v="BR"/>
  </r>
  <r>
    <s v="B-26054"/>
    <x v="13"/>
    <x v="1"/>
    <x v="7"/>
    <x v="57"/>
    <x v="0"/>
    <x v="0"/>
    <x v="0"/>
    <x v="2"/>
    <x v="11"/>
    <x v="56"/>
    <x v="56"/>
    <x v="2"/>
    <s v="MH"/>
  </r>
  <r>
    <s v="B-26014"/>
    <x v="53"/>
    <x v="1"/>
    <x v="2"/>
    <x v="58"/>
    <x v="9"/>
    <x v="19"/>
    <x v="3"/>
    <x v="0"/>
    <x v="8"/>
    <x v="57"/>
    <x v="57"/>
    <x v="0"/>
    <s v="RJ"/>
  </r>
  <r>
    <s v="B-25984"/>
    <x v="54"/>
    <x v="1"/>
    <x v="3"/>
    <x v="38"/>
    <x v="8"/>
    <x v="9"/>
    <x v="7"/>
    <x v="2"/>
    <x v="10"/>
    <x v="58"/>
    <x v="57"/>
    <x v="2"/>
    <s v="DL"/>
  </r>
  <r>
    <s v="B-26058"/>
    <x v="55"/>
    <x v="1"/>
    <x v="7"/>
    <x v="59"/>
    <x v="12"/>
    <x v="6"/>
    <x v="3"/>
    <x v="2"/>
    <x v="11"/>
    <x v="59"/>
    <x v="57"/>
    <x v="2"/>
    <s v="PB"/>
  </r>
  <r>
    <s v="B-25895"/>
    <x v="29"/>
    <x v="0"/>
    <x v="9"/>
    <x v="60"/>
    <x v="3"/>
    <x v="3"/>
    <x v="1"/>
    <x v="0"/>
    <x v="0"/>
    <x v="60"/>
    <x v="58"/>
    <x v="0"/>
    <s v="GJ"/>
  </r>
  <r>
    <s v="B-25619"/>
    <x v="43"/>
    <x v="0"/>
    <x v="6"/>
    <x v="61"/>
    <x v="3"/>
    <x v="20"/>
    <x v="5"/>
    <x v="2"/>
    <x v="3"/>
    <x v="61"/>
    <x v="59"/>
    <x v="2"/>
    <s v="GJ"/>
  </r>
  <r>
    <s v="B-25817"/>
    <x v="56"/>
    <x v="0"/>
    <x v="4"/>
    <x v="62"/>
    <x v="0"/>
    <x v="0"/>
    <x v="0"/>
    <x v="1"/>
    <x v="4"/>
    <x v="62"/>
    <x v="60"/>
    <x v="1"/>
    <s v="MH"/>
  </r>
  <r>
    <s v="B-25863"/>
    <x v="1"/>
    <x v="0"/>
    <x v="1"/>
    <x v="63"/>
    <x v="4"/>
    <x v="4"/>
    <x v="3"/>
    <x v="2"/>
    <x v="10"/>
    <x v="63"/>
    <x v="61"/>
    <x v="2"/>
    <s v="KL"/>
  </r>
  <r>
    <s v="B-26051"/>
    <x v="57"/>
    <x v="1"/>
    <x v="7"/>
    <x v="64"/>
    <x v="5"/>
    <x v="5"/>
    <x v="7"/>
    <x v="2"/>
    <x v="9"/>
    <x v="64"/>
    <x v="62"/>
    <x v="2"/>
    <s v="WB"/>
  </r>
  <r>
    <s v="B-25970"/>
    <x v="58"/>
    <x v="1"/>
    <x v="3"/>
    <x v="65"/>
    <x v="0"/>
    <x v="0"/>
    <x v="1"/>
    <x v="1"/>
    <x v="4"/>
    <x v="65"/>
    <x v="63"/>
    <x v="1"/>
    <s v="MH"/>
  </r>
  <r>
    <s v="B-25971"/>
    <x v="58"/>
    <x v="1"/>
    <x v="3"/>
    <x v="66"/>
    <x v="7"/>
    <x v="8"/>
    <x v="1"/>
    <x v="0"/>
    <x v="0"/>
    <x v="45"/>
    <x v="64"/>
    <x v="0"/>
    <s v="MP"/>
  </r>
  <r>
    <s v="B-26048"/>
    <x v="59"/>
    <x v="1"/>
    <x v="7"/>
    <x v="67"/>
    <x v="0"/>
    <x v="10"/>
    <x v="1"/>
    <x v="1"/>
    <x v="1"/>
    <x v="66"/>
    <x v="65"/>
    <x v="1"/>
    <s v="MH"/>
  </r>
  <r>
    <s v="B-25903"/>
    <x v="41"/>
    <x v="0"/>
    <x v="9"/>
    <x v="68"/>
    <x v="7"/>
    <x v="8"/>
    <x v="5"/>
    <x v="1"/>
    <x v="1"/>
    <x v="67"/>
    <x v="66"/>
    <x v="1"/>
    <s v="MP"/>
  </r>
  <r>
    <s v="B-26026"/>
    <x v="6"/>
    <x v="1"/>
    <x v="2"/>
    <x v="69"/>
    <x v="16"/>
    <x v="21"/>
    <x v="8"/>
    <x v="2"/>
    <x v="11"/>
    <x v="68"/>
    <x v="67"/>
    <x v="2"/>
    <s v="GA"/>
  </r>
  <r>
    <s v="B-26045"/>
    <x v="60"/>
    <x v="1"/>
    <x v="7"/>
    <x v="70"/>
    <x v="17"/>
    <x v="22"/>
    <x v="7"/>
    <x v="0"/>
    <x v="7"/>
    <x v="69"/>
    <x v="68"/>
    <x v="0"/>
    <s v="NL"/>
  </r>
  <r>
    <s v="B-25868"/>
    <x v="61"/>
    <x v="0"/>
    <x v="1"/>
    <x v="71"/>
    <x v="16"/>
    <x v="21"/>
    <x v="1"/>
    <x v="1"/>
    <x v="1"/>
    <x v="70"/>
    <x v="69"/>
    <x v="1"/>
    <s v="GA"/>
  </r>
  <r>
    <s v="B-25957"/>
    <x v="62"/>
    <x v="1"/>
    <x v="3"/>
    <x v="22"/>
    <x v="7"/>
    <x v="8"/>
    <x v="2"/>
    <x v="2"/>
    <x v="10"/>
    <x v="71"/>
    <x v="69"/>
    <x v="2"/>
    <s v="MP"/>
  </r>
  <r>
    <s v="B-25659"/>
    <x v="63"/>
    <x v="0"/>
    <x v="10"/>
    <x v="72"/>
    <x v="5"/>
    <x v="5"/>
    <x v="3"/>
    <x v="2"/>
    <x v="9"/>
    <x v="72"/>
    <x v="70"/>
    <x v="2"/>
    <s v="WB"/>
  </r>
  <r>
    <s v="B-26007"/>
    <x v="2"/>
    <x v="1"/>
    <x v="2"/>
    <x v="73"/>
    <x v="14"/>
    <x v="16"/>
    <x v="1"/>
    <x v="0"/>
    <x v="0"/>
    <x v="73"/>
    <x v="70"/>
    <x v="0"/>
    <s v="JK"/>
  </r>
  <r>
    <s v="B-26091"/>
    <x v="64"/>
    <x v="1"/>
    <x v="7"/>
    <x v="43"/>
    <x v="13"/>
    <x v="15"/>
    <x v="2"/>
    <x v="2"/>
    <x v="10"/>
    <x v="74"/>
    <x v="71"/>
    <x v="2"/>
    <s v="AD"/>
  </r>
  <r>
    <s v="B-25962"/>
    <x v="65"/>
    <x v="1"/>
    <x v="3"/>
    <x v="74"/>
    <x v="0"/>
    <x v="10"/>
    <x v="1"/>
    <x v="1"/>
    <x v="4"/>
    <x v="75"/>
    <x v="72"/>
    <x v="1"/>
    <s v="MH"/>
  </r>
  <r>
    <s v="B-26037"/>
    <x v="33"/>
    <x v="1"/>
    <x v="2"/>
    <x v="25"/>
    <x v="7"/>
    <x v="8"/>
    <x v="3"/>
    <x v="2"/>
    <x v="10"/>
    <x v="76"/>
    <x v="72"/>
    <x v="2"/>
    <s v="MP"/>
  </r>
  <r>
    <s v="B-26060"/>
    <x v="66"/>
    <x v="1"/>
    <x v="7"/>
    <x v="75"/>
    <x v="0"/>
    <x v="0"/>
    <x v="2"/>
    <x v="2"/>
    <x v="3"/>
    <x v="77"/>
    <x v="72"/>
    <x v="2"/>
    <s v="MH"/>
  </r>
  <r>
    <s v="B-25836"/>
    <x v="67"/>
    <x v="0"/>
    <x v="4"/>
    <x v="76"/>
    <x v="0"/>
    <x v="10"/>
    <x v="8"/>
    <x v="1"/>
    <x v="4"/>
    <x v="78"/>
    <x v="73"/>
    <x v="1"/>
    <s v="MH"/>
  </r>
  <r>
    <s v="B-25798"/>
    <x v="68"/>
    <x v="0"/>
    <x v="4"/>
    <x v="77"/>
    <x v="13"/>
    <x v="15"/>
    <x v="1"/>
    <x v="2"/>
    <x v="3"/>
    <x v="79"/>
    <x v="74"/>
    <x v="2"/>
    <s v="AD"/>
  </r>
  <r>
    <s v="B-25894"/>
    <x v="29"/>
    <x v="0"/>
    <x v="9"/>
    <x v="78"/>
    <x v="12"/>
    <x v="14"/>
    <x v="2"/>
    <x v="0"/>
    <x v="0"/>
    <x v="80"/>
    <x v="75"/>
    <x v="0"/>
    <s v="PB"/>
  </r>
  <r>
    <s v="B-25840"/>
    <x v="69"/>
    <x v="0"/>
    <x v="4"/>
    <x v="79"/>
    <x v="2"/>
    <x v="2"/>
    <x v="1"/>
    <x v="0"/>
    <x v="0"/>
    <x v="56"/>
    <x v="76"/>
    <x v="0"/>
    <s v="KA"/>
  </r>
  <r>
    <s v="B-26021"/>
    <x v="70"/>
    <x v="1"/>
    <x v="2"/>
    <x v="80"/>
    <x v="4"/>
    <x v="4"/>
    <x v="3"/>
    <x v="0"/>
    <x v="7"/>
    <x v="81"/>
    <x v="77"/>
    <x v="0"/>
    <s v="KL"/>
  </r>
  <r>
    <s v="B-25771"/>
    <x v="34"/>
    <x v="0"/>
    <x v="5"/>
    <x v="81"/>
    <x v="11"/>
    <x v="13"/>
    <x v="2"/>
    <x v="2"/>
    <x v="11"/>
    <x v="72"/>
    <x v="77"/>
    <x v="2"/>
    <s v="UP"/>
  </r>
  <r>
    <s v="B-25923"/>
    <x v="71"/>
    <x v="0"/>
    <x v="9"/>
    <x v="82"/>
    <x v="0"/>
    <x v="0"/>
    <x v="2"/>
    <x v="1"/>
    <x v="1"/>
    <x v="82"/>
    <x v="78"/>
    <x v="1"/>
    <s v="MH"/>
  </r>
  <r>
    <s v="B-25691"/>
    <x v="72"/>
    <x v="0"/>
    <x v="11"/>
    <x v="83"/>
    <x v="0"/>
    <x v="0"/>
    <x v="6"/>
    <x v="2"/>
    <x v="3"/>
    <x v="83"/>
    <x v="79"/>
    <x v="2"/>
    <s v="MH"/>
  </r>
  <r>
    <s v="B-25909"/>
    <x v="73"/>
    <x v="0"/>
    <x v="9"/>
    <x v="84"/>
    <x v="7"/>
    <x v="9"/>
    <x v="2"/>
    <x v="2"/>
    <x v="3"/>
    <x v="84"/>
    <x v="79"/>
    <x v="2"/>
    <s v="MP"/>
  </r>
  <r>
    <s v="B-25959"/>
    <x v="62"/>
    <x v="1"/>
    <x v="3"/>
    <x v="85"/>
    <x v="7"/>
    <x v="8"/>
    <x v="1"/>
    <x v="1"/>
    <x v="5"/>
    <x v="85"/>
    <x v="79"/>
    <x v="1"/>
    <s v="MP"/>
  </r>
  <r>
    <s v="B-26087"/>
    <x v="74"/>
    <x v="1"/>
    <x v="7"/>
    <x v="86"/>
    <x v="18"/>
    <x v="23"/>
    <x v="3"/>
    <x v="2"/>
    <x v="3"/>
    <x v="86"/>
    <x v="79"/>
    <x v="2"/>
    <s v="HP"/>
  </r>
  <r>
    <s v="B-26015"/>
    <x v="50"/>
    <x v="1"/>
    <x v="2"/>
    <x v="87"/>
    <x v="5"/>
    <x v="5"/>
    <x v="10"/>
    <x v="2"/>
    <x v="3"/>
    <x v="87"/>
    <x v="80"/>
    <x v="2"/>
    <s v="WB"/>
  </r>
  <r>
    <s v="B-25809"/>
    <x v="75"/>
    <x v="0"/>
    <x v="4"/>
    <x v="88"/>
    <x v="4"/>
    <x v="4"/>
    <x v="2"/>
    <x v="2"/>
    <x v="11"/>
    <x v="88"/>
    <x v="81"/>
    <x v="2"/>
    <s v="KL"/>
  </r>
  <r>
    <s v="B-25874"/>
    <x v="3"/>
    <x v="0"/>
    <x v="1"/>
    <x v="89"/>
    <x v="9"/>
    <x v="11"/>
    <x v="0"/>
    <x v="2"/>
    <x v="9"/>
    <x v="89"/>
    <x v="81"/>
    <x v="2"/>
    <s v="RJ"/>
  </r>
  <r>
    <s v="B-25924"/>
    <x v="76"/>
    <x v="0"/>
    <x v="9"/>
    <x v="90"/>
    <x v="2"/>
    <x v="2"/>
    <x v="1"/>
    <x v="0"/>
    <x v="8"/>
    <x v="72"/>
    <x v="81"/>
    <x v="0"/>
    <s v="KA"/>
  </r>
  <r>
    <s v="B-25614"/>
    <x v="77"/>
    <x v="0"/>
    <x v="6"/>
    <x v="86"/>
    <x v="18"/>
    <x v="23"/>
    <x v="6"/>
    <x v="0"/>
    <x v="0"/>
    <x v="90"/>
    <x v="81"/>
    <x v="0"/>
    <s v="HP"/>
  </r>
  <r>
    <s v="B-25811"/>
    <x v="31"/>
    <x v="0"/>
    <x v="4"/>
    <x v="91"/>
    <x v="0"/>
    <x v="0"/>
    <x v="6"/>
    <x v="2"/>
    <x v="11"/>
    <x v="91"/>
    <x v="82"/>
    <x v="2"/>
    <s v="MH"/>
  </r>
  <r>
    <s v="B-25837"/>
    <x v="67"/>
    <x v="0"/>
    <x v="4"/>
    <x v="92"/>
    <x v="0"/>
    <x v="0"/>
    <x v="0"/>
    <x v="2"/>
    <x v="10"/>
    <x v="92"/>
    <x v="83"/>
    <x v="2"/>
    <s v="MH"/>
  </r>
  <r>
    <s v="B-25905"/>
    <x v="78"/>
    <x v="0"/>
    <x v="9"/>
    <x v="93"/>
    <x v="7"/>
    <x v="9"/>
    <x v="7"/>
    <x v="2"/>
    <x v="10"/>
    <x v="93"/>
    <x v="83"/>
    <x v="2"/>
    <s v="MP"/>
  </r>
  <r>
    <s v="B-26094"/>
    <x v="64"/>
    <x v="1"/>
    <x v="7"/>
    <x v="94"/>
    <x v="7"/>
    <x v="7"/>
    <x v="7"/>
    <x v="2"/>
    <x v="10"/>
    <x v="93"/>
    <x v="83"/>
    <x v="2"/>
    <s v="MP"/>
  </r>
  <r>
    <s v="B-25819"/>
    <x v="79"/>
    <x v="0"/>
    <x v="4"/>
    <x v="95"/>
    <x v="7"/>
    <x v="7"/>
    <x v="2"/>
    <x v="1"/>
    <x v="6"/>
    <x v="94"/>
    <x v="84"/>
    <x v="1"/>
    <s v="MP"/>
  </r>
  <r>
    <s v="B-25854"/>
    <x v="80"/>
    <x v="0"/>
    <x v="1"/>
    <x v="73"/>
    <x v="0"/>
    <x v="10"/>
    <x v="7"/>
    <x v="2"/>
    <x v="10"/>
    <x v="95"/>
    <x v="85"/>
    <x v="2"/>
    <s v="MH"/>
  </r>
  <r>
    <s v="B-26043"/>
    <x v="81"/>
    <x v="1"/>
    <x v="7"/>
    <x v="96"/>
    <x v="10"/>
    <x v="12"/>
    <x v="6"/>
    <x v="2"/>
    <x v="10"/>
    <x v="96"/>
    <x v="85"/>
    <x v="2"/>
    <s v="SK"/>
  </r>
  <r>
    <s v="B-26055"/>
    <x v="13"/>
    <x v="1"/>
    <x v="7"/>
    <x v="97"/>
    <x v="7"/>
    <x v="8"/>
    <x v="0"/>
    <x v="2"/>
    <x v="10"/>
    <x v="97"/>
    <x v="85"/>
    <x v="2"/>
    <s v="MP"/>
  </r>
  <r>
    <s v="B-25812"/>
    <x v="31"/>
    <x v="0"/>
    <x v="4"/>
    <x v="98"/>
    <x v="7"/>
    <x v="8"/>
    <x v="0"/>
    <x v="2"/>
    <x v="11"/>
    <x v="98"/>
    <x v="86"/>
    <x v="2"/>
    <s v="MP"/>
  </r>
  <r>
    <s v="B-25972"/>
    <x v="82"/>
    <x v="1"/>
    <x v="3"/>
    <x v="99"/>
    <x v="9"/>
    <x v="11"/>
    <x v="1"/>
    <x v="1"/>
    <x v="1"/>
    <x v="99"/>
    <x v="86"/>
    <x v="1"/>
    <s v="RJ"/>
  </r>
  <r>
    <s v="B-25620"/>
    <x v="83"/>
    <x v="0"/>
    <x v="6"/>
    <x v="100"/>
    <x v="0"/>
    <x v="10"/>
    <x v="10"/>
    <x v="1"/>
    <x v="4"/>
    <x v="100"/>
    <x v="87"/>
    <x v="1"/>
    <s v="MH"/>
  </r>
  <r>
    <s v="B-25878"/>
    <x v="3"/>
    <x v="0"/>
    <x v="1"/>
    <x v="101"/>
    <x v="0"/>
    <x v="0"/>
    <x v="2"/>
    <x v="0"/>
    <x v="7"/>
    <x v="101"/>
    <x v="87"/>
    <x v="0"/>
    <s v="MH"/>
  </r>
  <r>
    <s v="B-26036"/>
    <x v="33"/>
    <x v="1"/>
    <x v="2"/>
    <x v="102"/>
    <x v="0"/>
    <x v="0"/>
    <x v="3"/>
    <x v="0"/>
    <x v="7"/>
    <x v="102"/>
    <x v="88"/>
    <x v="0"/>
    <s v="MH"/>
  </r>
  <r>
    <s v="B-25979"/>
    <x v="84"/>
    <x v="1"/>
    <x v="3"/>
    <x v="103"/>
    <x v="7"/>
    <x v="8"/>
    <x v="2"/>
    <x v="2"/>
    <x v="3"/>
    <x v="103"/>
    <x v="88"/>
    <x v="2"/>
    <s v="MP"/>
  </r>
  <r>
    <s v="B-26004"/>
    <x v="85"/>
    <x v="1"/>
    <x v="2"/>
    <x v="104"/>
    <x v="9"/>
    <x v="19"/>
    <x v="2"/>
    <x v="2"/>
    <x v="3"/>
    <x v="71"/>
    <x v="88"/>
    <x v="2"/>
    <s v="RJ"/>
  </r>
  <r>
    <s v="B-26011"/>
    <x v="86"/>
    <x v="1"/>
    <x v="2"/>
    <x v="105"/>
    <x v="3"/>
    <x v="20"/>
    <x v="1"/>
    <x v="2"/>
    <x v="10"/>
    <x v="104"/>
    <x v="88"/>
    <x v="2"/>
    <s v="GJ"/>
  </r>
  <r>
    <s v="B-26072"/>
    <x v="87"/>
    <x v="1"/>
    <x v="7"/>
    <x v="106"/>
    <x v="0"/>
    <x v="0"/>
    <x v="2"/>
    <x v="1"/>
    <x v="6"/>
    <x v="105"/>
    <x v="88"/>
    <x v="1"/>
    <s v="MH"/>
  </r>
  <r>
    <s v="B-25694"/>
    <x v="88"/>
    <x v="0"/>
    <x v="11"/>
    <x v="107"/>
    <x v="9"/>
    <x v="19"/>
    <x v="3"/>
    <x v="2"/>
    <x v="9"/>
    <x v="106"/>
    <x v="89"/>
    <x v="2"/>
    <s v="RJ"/>
  </r>
  <r>
    <s v="B-25764"/>
    <x v="89"/>
    <x v="0"/>
    <x v="0"/>
    <x v="108"/>
    <x v="0"/>
    <x v="10"/>
    <x v="0"/>
    <x v="2"/>
    <x v="9"/>
    <x v="86"/>
    <x v="89"/>
    <x v="2"/>
    <s v="MH"/>
  </r>
  <r>
    <s v="B-25969"/>
    <x v="25"/>
    <x v="1"/>
    <x v="3"/>
    <x v="109"/>
    <x v="3"/>
    <x v="3"/>
    <x v="1"/>
    <x v="1"/>
    <x v="4"/>
    <x v="107"/>
    <x v="89"/>
    <x v="1"/>
    <s v="GJ"/>
  </r>
  <r>
    <s v="B-25883"/>
    <x v="90"/>
    <x v="0"/>
    <x v="1"/>
    <x v="110"/>
    <x v="3"/>
    <x v="3"/>
    <x v="0"/>
    <x v="2"/>
    <x v="11"/>
    <x v="108"/>
    <x v="90"/>
    <x v="2"/>
    <s v="GJ"/>
  </r>
  <r>
    <s v="B-25684"/>
    <x v="91"/>
    <x v="0"/>
    <x v="11"/>
    <x v="111"/>
    <x v="0"/>
    <x v="0"/>
    <x v="1"/>
    <x v="0"/>
    <x v="8"/>
    <x v="109"/>
    <x v="90"/>
    <x v="0"/>
    <s v="MH"/>
  </r>
  <r>
    <s v="B-25941"/>
    <x v="92"/>
    <x v="1"/>
    <x v="3"/>
    <x v="112"/>
    <x v="17"/>
    <x v="22"/>
    <x v="6"/>
    <x v="2"/>
    <x v="12"/>
    <x v="110"/>
    <x v="91"/>
    <x v="2"/>
    <s v="NL"/>
  </r>
  <r>
    <s v="B-25992"/>
    <x v="93"/>
    <x v="1"/>
    <x v="2"/>
    <x v="113"/>
    <x v="9"/>
    <x v="11"/>
    <x v="2"/>
    <x v="2"/>
    <x v="12"/>
    <x v="111"/>
    <x v="91"/>
    <x v="2"/>
    <s v="RJ"/>
  </r>
  <r>
    <s v="B-25857"/>
    <x v="94"/>
    <x v="0"/>
    <x v="1"/>
    <x v="114"/>
    <x v="7"/>
    <x v="8"/>
    <x v="5"/>
    <x v="1"/>
    <x v="1"/>
    <x v="112"/>
    <x v="92"/>
    <x v="1"/>
    <s v="MP"/>
  </r>
  <r>
    <s v="B-25829"/>
    <x v="95"/>
    <x v="0"/>
    <x v="4"/>
    <x v="115"/>
    <x v="6"/>
    <x v="6"/>
    <x v="3"/>
    <x v="2"/>
    <x v="11"/>
    <x v="113"/>
    <x v="93"/>
    <x v="2"/>
    <s v="HR"/>
  </r>
  <r>
    <s v="B-25901"/>
    <x v="41"/>
    <x v="0"/>
    <x v="9"/>
    <x v="116"/>
    <x v="3"/>
    <x v="3"/>
    <x v="2"/>
    <x v="2"/>
    <x v="11"/>
    <x v="74"/>
    <x v="93"/>
    <x v="2"/>
    <s v="GJ"/>
  </r>
  <r>
    <s v="B-25944"/>
    <x v="96"/>
    <x v="1"/>
    <x v="3"/>
    <x v="117"/>
    <x v="0"/>
    <x v="10"/>
    <x v="2"/>
    <x v="2"/>
    <x v="3"/>
    <x v="114"/>
    <x v="93"/>
    <x v="2"/>
    <s v="MH"/>
  </r>
  <r>
    <s v="B-25824"/>
    <x v="97"/>
    <x v="0"/>
    <x v="4"/>
    <x v="118"/>
    <x v="7"/>
    <x v="8"/>
    <x v="1"/>
    <x v="0"/>
    <x v="7"/>
    <x v="115"/>
    <x v="93"/>
    <x v="0"/>
    <s v="MP"/>
  </r>
  <r>
    <s v="B-25794"/>
    <x v="98"/>
    <x v="0"/>
    <x v="5"/>
    <x v="59"/>
    <x v="18"/>
    <x v="23"/>
    <x v="7"/>
    <x v="1"/>
    <x v="1"/>
    <x v="116"/>
    <x v="94"/>
    <x v="1"/>
    <s v="HP"/>
  </r>
  <r>
    <s v="B-25880"/>
    <x v="3"/>
    <x v="0"/>
    <x v="1"/>
    <x v="119"/>
    <x v="9"/>
    <x v="11"/>
    <x v="1"/>
    <x v="2"/>
    <x v="10"/>
    <x v="117"/>
    <x v="94"/>
    <x v="2"/>
    <s v="RJ"/>
  </r>
  <r>
    <s v="B-25804"/>
    <x v="99"/>
    <x v="0"/>
    <x v="4"/>
    <x v="120"/>
    <x v="2"/>
    <x v="2"/>
    <x v="0"/>
    <x v="2"/>
    <x v="9"/>
    <x v="118"/>
    <x v="95"/>
    <x v="2"/>
    <s v="KA"/>
  </r>
  <r>
    <s v="B-26028"/>
    <x v="100"/>
    <x v="1"/>
    <x v="2"/>
    <x v="43"/>
    <x v="13"/>
    <x v="15"/>
    <x v="1"/>
    <x v="2"/>
    <x v="12"/>
    <x v="119"/>
    <x v="95"/>
    <x v="2"/>
    <s v="AD"/>
  </r>
  <r>
    <s v="B-25814"/>
    <x v="31"/>
    <x v="0"/>
    <x v="4"/>
    <x v="41"/>
    <x v="7"/>
    <x v="8"/>
    <x v="3"/>
    <x v="2"/>
    <x v="9"/>
    <x v="120"/>
    <x v="96"/>
    <x v="2"/>
    <s v="MP"/>
  </r>
  <r>
    <s v="B-25947"/>
    <x v="101"/>
    <x v="1"/>
    <x v="3"/>
    <x v="121"/>
    <x v="3"/>
    <x v="20"/>
    <x v="7"/>
    <x v="2"/>
    <x v="11"/>
    <x v="121"/>
    <x v="96"/>
    <x v="2"/>
    <s v="GJ"/>
  </r>
  <r>
    <s v="B-26080"/>
    <x v="102"/>
    <x v="1"/>
    <x v="7"/>
    <x v="122"/>
    <x v="14"/>
    <x v="16"/>
    <x v="7"/>
    <x v="2"/>
    <x v="9"/>
    <x v="122"/>
    <x v="96"/>
    <x v="2"/>
    <s v="JK"/>
  </r>
  <r>
    <s v="B-26039"/>
    <x v="103"/>
    <x v="1"/>
    <x v="2"/>
    <x v="8"/>
    <x v="4"/>
    <x v="4"/>
    <x v="0"/>
    <x v="2"/>
    <x v="12"/>
    <x v="123"/>
    <x v="97"/>
    <x v="2"/>
    <s v="KL"/>
  </r>
  <r>
    <s v="B-25934"/>
    <x v="104"/>
    <x v="1"/>
    <x v="3"/>
    <x v="123"/>
    <x v="7"/>
    <x v="8"/>
    <x v="7"/>
    <x v="2"/>
    <x v="3"/>
    <x v="124"/>
    <x v="98"/>
    <x v="2"/>
    <s v="MP"/>
  </r>
  <r>
    <s v="B-26068"/>
    <x v="105"/>
    <x v="1"/>
    <x v="7"/>
    <x v="124"/>
    <x v="9"/>
    <x v="19"/>
    <x v="0"/>
    <x v="1"/>
    <x v="1"/>
    <x v="100"/>
    <x v="98"/>
    <x v="1"/>
    <s v="RJ"/>
  </r>
  <r>
    <s v="B-25990"/>
    <x v="106"/>
    <x v="1"/>
    <x v="2"/>
    <x v="125"/>
    <x v="8"/>
    <x v="9"/>
    <x v="2"/>
    <x v="2"/>
    <x v="3"/>
    <x v="125"/>
    <x v="99"/>
    <x v="2"/>
    <s v="DL"/>
  </r>
  <r>
    <s v="B-26050"/>
    <x v="107"/>
    <x v="1"/>
    <x v="7"/>
    <x v="126"/>
    <x v="9"/>
    <x v="19"/>
    <x v="3"/>
    <x v="2"/>
    <x v="9"/>
    <x v="126"/>
    <x v="99"/>
    <x v="2"/>
    <s v="RJ"/>
  </r>
  <r>
    <s v="B-25892"/>
    <x v="29"/>
    <x v="0"/>
    <x v="9"/>
    <x v="127"/>
    <x v="9"/>
    <x v="11"/>
    <x v="2"/>
    <x v="2"/>
    <x v="12"/>
    <x v="127"/>
    <x v="100"/>
    <x v="2"/>
    <s v="RJ"/>
  </r>
  <r>
    <s v="B-25609"/>
    <x v="108"/>
    <x v="0"/>
    <x v="6"/>
    <x v="34"/>
    <x v="11"/>
    <x v="13"/>
    <x v="6"/>
    <x v="1"/>
    <x v="6"/>
    <x v="128"/>
    <x v="101"/>
    <x v="1"/>
    <s v="UP"/>
  </r>
  <r>
    <s v="B-25625"/>
    <x v="109"/>
    <x v="0"/>
    <x v="6"/>
    <x v="46"/>
    <x v="14"/>
    <x v="16"/>
    <x v="1"/>
    <x v="2"/>
    <x v="11"/>
    <x v="129"/>
    <x v="101"/>
    <x v="2"/>
    <s v="JK"/>
  </r>
  <r>
    <s v="B-25670"/>
    <x v="110"/>
    <x v="0"/>
    <x v="10"/>
    <x v="128"/>
    <x v="16"/>
    <x v="21"/>
    <x v="2"/>
    <x v="2"/>
    <x v="10"/>
    <x v="130"/>
    <x v="101"/>
    <x v="2"/>
    <s v="GA"/>
  </r>
  <r>
    <s v="B-25856"/>
    <x v="94"/>
    <x v="0"/>
    <x v="1"/>
    <x v="129"/>
    <x v="0"/>
    <x v="0"/>
    <x v="2"/>
    <x v="2"/>
    <x v="10"/>
    <x v="130"/>
    <x v="101"/>
    <x v="2"/>
    <s v="MH"/>
  </r>
  <r>
    <s v="B-25818"/>
    <x v="111"/>
    <x v="0"/>
    <x v="4"/>
    <x v="130"/>
    <x v="7"/>
    <x v="8"/>
    <x v="8"/>
    <x v="2"/>
    <x v="11"/>
    <x v="131"/>
    <x v="102"/>
    <x v="2"/>
    <s v="MP"/>
  </r>
  <r>
    <s v="B-25879"/>
    <x v="3"/>
    <x v="0"/>
    <x v="1"/>
    <x v="131"/>
    <x v="7"/>
    <x v="8"/>
    <x v="1"/>
    <x v="2"/>
    <x v="13"/>
    <x v="132"/>
    <x v="102"/>
    <x v="2"/>
    <s v="MP"/>
  </r>
  <r>
    <s v="B-25692"/>
    <x v="112"/>
    <x v="0"/>
    <x v="11"/>
    <x v="132"/>
    <x v="7"/>
    <x v="8"/>
    <x v="3"/>
    <x v="0"/>
    <x v="7"/>
    <x v="111"/>
    <x v="102"/>
    <x v="0"/>
    <s v="MP"/>
  </r>
  <r>
    <s v="B-26049"/>
    <x v="113"/>
    <x v="1"/>
    <x v="7"/>
    <x v="133"/>
    <x v="7"/>
    <x v="7"/>
    <x v="1"/>
    <x v="2"/>
    <x v="11"/>
    <x v="133"/>
    <x v="102"/>
    <x v="2"/>
    <s v="MP"/>
  </r>
  <r>
    <s v="B-26052"/>
    <x v="114"/>
    <x v="1"/>
    <x v="7"/>
    <x v="134"/>
    <x v="2"/>
    <x v="2"/>
    <x v="7"/>
    <x v="2"/>
    <x v="13"/>
    <x v="134"/>
    <x v="102"/>
    <x v="2"/>
    <s v="KA"/>
  </r>
  <r>
    <s v="B-25833"/>
    <x v="67"/>
    <x v="0"/>
    <x v="4"/>
    <x v="135"/>
    <x v="7"/>
    <x v="8"/>
    <x v="0"/>
    <x v="2"/>
    <x v="11"/>
    <x v="135"/>
    <x v="103"/>
    <x v="2"/>
    <s v="MP"/>
  </r>
  <r>
    <s v="B-25872"/>
    <x v="115"/>
    <x v="0"/>
    <x v="1"/>
    <x v="136"/>
    <x v="0"/>
    <x v="0"/>
    <x v="1"/>
    <x v="2"/>
    <x v="12"/>
    <x v="132"/>
    <x v="103"/>
    <x v="2"/>
    <s v="MH"/>
  </r>
  <r>
    <s v="B-25885"/>
    <x v="116"/>
    <x v="0"/>
    <x v="1"/>
    <x v="137"/>
    <x v="7"/>
    <x v="8"/>
    <x v="1"/>
    <x v="2"/>
    <x v="12"/>
    <x v="136"/>
    <x v="103"/>
    <x v="2"/>
    <s v="MP"/>
  </r>
  <r>
    <s v="B-25906"/>
    <x v="78"/>
    <x v="0"/>
    <x v="9"/>
    <x v="138"/>
    <x v="8"/>
    <x v="9"/>
    <x v="2"/>
    <x v="2"/>
    <x v="10"/>
    <x v="134"/>
    <x v="103"/>
    <x v="2"/>
    <s v="DL"/>
  </r>
  <r>
    <s v="B-26067"/>
    <x v="105"/>
    <x v="1"/>
    <x v="7"/>
    <x v="139"/>
    <x v="7"/>
    <x v="7"/>
    <x v="6"/>
    <x v="0"/>
    <x v="0"/>
    <x v="137"/>
    <x v="103"/>
    <x v="0"/>
    <s v="MP"/>
  </r>
  <r>
    <s v="B-25642"/>
    <x v="117"/>
    <x v="0"/>
    <x v="6"/>
    <x v="134"/>
    <x v="2"/>
    <x v="2"/>
    <x v="11"/>
    <x v="2"/>
    <x v="12"/>
    <x v="138"/>
    <x v="104"/>
    <x v="2"/>
    <s v="KA"/>
  </r>
  <r>
    <s v="B-25683"/>
    <x v="118"/>
    <x v="0"/>
    <x v="11"/>
    <x v="140"/>
    <x v="4"/>
    <x v="4"/>
    <x v="2"/>
    <x v="1"/>
    <x v="4"/>
    <x v="139"/>
    <x v="104"/>
    <x v="1"/>
    <s v="KL"/>
  </r>
  <r>
    <s v="B-25838"/>
    <x v="67"/>
    <x v="0"/>
    <x v="4"/>
    <x v="55"/>
    <x v="7"/>
    <x v="8"/>
    <x v="0"/>
    <x v="2"/>
    <x v="11"/>
    <x v="140"/>
    <x v="104"/>
    <x v="2"/>
    <s v="MP"/>
  </r>
  <r>
    <s v="B-25916"/>
    <x v="119"/>
    <x v="0"/>
    <x v="9"/>
    <x v="141"/>
    <x v="3"/>
    <x v="3"/>
    <x v="8"/>
    <x v="2"/>
    <x v="14"/>
    <x v="141"/>
    <x v="104"/>
    <x v="2"/>
    <s v="GJ"/>
  </r>
  <r>
    <s v="B-26010"/>
    <x v="120"/>
    <x v="1"/>
    <x v="2"/>
    <x v="142"/>
    <x v="1"/>
    <x v="1"/>
    <x v="2"/>
    <x v="1"/>
    <x v="6"/>
    <x v="142"/>
    <x v="104"/>
    <x v="1"/>
    <s v="BR"/>
  </r>
  <r>
    <s v="B-25871"/>
    <x v="121"/>
    <x v="0"/>
    <x v="1"/>
    <x v="143"/>
    <x v="3"/>
    <x v="3"/>
    <x v="6"/>
    <x v="2"/>
    <x v="11"/>
    <x v="120"/>
    <x v="105"/>
    <x v="2"/>
    <s v="GJ"/>
  </r>
  <r>
    <s v="B-25908"/>
    <x v="122"/>
    <x v="0"/>
    <x v="9"/>
    <x v="144"/>
    <x v="8"/>
    <x v="9"/>
    <x v="0"/>
    <x v="2"/>
    <x v="13"/>
    <x v="143"/>
    <x v="105"/>
    <x v="2"/>
    <s v="DL"/>
  </r>
  <r>
    <s v="B-25936"/>
    <x v="12"/>
    <x v="1"/>
    <x v="3"/>
    <x v="145"/>
    <x v="12"/>
    <x v="6"/>
    <x v="6"/>
    <x v="2"/>
    <x v="3"/>
    <x v="144"/>
    <x v="105"/>
    <x v="2"/>
    <s v="PB"/>
  </r>
  <r>
    <s v="B-25958"/>
    <x v="62"/>
    <x v="1"/>
    <x v="3"/>
    <x v="146"/>
    <x v="5"/>
    <x v="5"/>
    <x v="1"/>
    <x v="2"/>
    <x v="11"/>
    <x v="124"/>
    <x v="105"/>
    <x v="2"/>
    <s v="WB"/>
  </r>
  <r>
    <s v="B-25860"/>
    <x v="1"/>
    <x v="0"/>
    <x v="1"/>
    <x v="147"/>
    <x v="15"/>
    <x v="18"/>
    <x v="2"/>
    <x v="2"/>
    <x v="13"/>
    <x v="145"/>
    <x v="106"/>
    <x v="2"/>
    <s v="TN"/>
  </r>
  <r>
    <s v="B-25988"/>
    <x v="17"/>
    <x v="1"/>
    <x v="3"/>
    <x v="148"/>
    <x v="8"/>
    <x v="9"/>
    <x v="8"/>
    <x v="2"/>
    <x v="14"/>
    <x v="146"/>
    <x v="106"/>
    <x v="2"/>
    <s v="DL"/>
  </r>
  <r>
    <s v="B-26056"/>
    <x v="13"/>
    <x v="1"/>
    <x v="7"/>
    <x v="149"/>
    <x v="1"/>
    <x v="1"/>
    <x v="2"/>
    <x v="2"/>
    <x v="10"/>
    <x v="140"/>
    <x v="106"/>
    <x v="2"/>
    <s v="BR"/>
  </r>
  <r>
    <s v="B-26089"/>
    <x v="74"/>
    <x v="1"/>
    <x v="7"/>
    <x v="69"/>
    <x v="16"/>
    <x v="21"/>
    <x v="7"/>
    <x v="2"/>
    <x v="13"/>
    <x v="147"/>
    <x v="106"/>
    <x v="2"/>
    <s v="GA"/>
  </r>
  <r>
    <s v="B-25948"/>
    <x v="101"/>
    <x v="1"/>
    <x v="3"/>
    <x v="150"/>
    <x v="0"/>
    <x v="10"/>
    <x v="2"/>
    <x v="0"/>
    <x v="7"/>
    <x v="93"/>
    <x v="107"/>
    <x v="0"/>
    <s v="MH"/>
  </r>
  <r>
    <s v="B-26002"/>
    <x v="85"/>
    <x v="1"/>
    <x v="2"/>
    <x v="9"/>
    <x v="8"/>
    <x v="9"/>
    <x v="2"/>
    <x v="2"/>
    <x v="10"/>
    <x v="141"/>
    <x v="108"/>
    <x v="2"/>
    <s v="DL"/>
  </r>
  <r>
    <s v="B-26066"/>
    <x v="105"/>
    <x v="1"/>
    <x v="7"/>
    <x v="151"/>
    <x v="0"/>
    <x v="10"/>
    <x v="1"/>
    <x v="2"/>
    <x v="3"/>
    <x v="148"/>
    <x v="108"/>
    <x v="2"/>
    <s v="MH"/>
  </r>
  <r>
    <s v="B-26076"/>
    <x v="123"/>
    <x v="1"/>
    <x v="7"/>
    <x v="152"/>
    <x v="7"/>
    <x v="7"/>
    <x v="1"/>
    <x v="2"/>
    <x v="10"/>
    <x v="149"/>
    <x v="108"/>
    <x v="2"/>
    <s v="MP"/>
  </r>
  <r>
    <s v="B-26085"/>
    <x v="74"/>
    <x v="1"/>
    <x v="7"/>
    <x v="153"/>
    <x v="12"/>
    <x v="6"/>
    <x v="1"/>
    <x v="2"/>
    <x v="3"/>
    <x v="148"/>
    <x v="108"/>
    <x v="2"/>
    <s v="PB"/>
  </r>
  <r>
    <s v="B-26090"/>
    <x v="64"/>
    <x v="1"/>
    <x v="7"/>
    <x v="154"/>
    <x v="17"/>
    <x v="22"/>
    <x v="2"/>
    <x v="2"/>
    <x v="10"/>
    <x v="141"/>
    <x v="108"/>
    <x v="2"/>
    <s v="NL"/>
  </r>
  <r>
    <s v="B-25821"/>
    <x v="124"/>
    <x v="0"/>
    <x v="4"/>
    <x v="134"/>
    <x v="5"/>
    <x v="5"/>
    <x v="6"/>
    <x v="2"/>
    <x v="10"/>
    <x v="150"/>
    <x v="109"/>
    <x v="2"/>
    <s v="WB"/>
  </r>
  <r>
    <s v="B-25913"/>
    <x v="125"/>
    <x v="0"/>
    <x v="9"/>
    <x v="155"/>
    <x v="7"/>
    <x v="9"/>
    <x v="3"/>
    <x v="2"/>
    <x v="10"/>
    <x v="151"/>
    <x v="109"/>
    <x v="2"/>
    <s v="MP"/>
  </r>
  <r>
    <s v="B-25848"/>
    <x v="27"/>
    <x v="0"/>
    <x v="1"/>
    <x v="15"/>
    <x v="18"/>
    <x v="23"/>
    <x v="2"/>
    <x v="0"/>
    <x v="7"/>
    <x v="71"/>
    <x v="109"/>
    <x v="0"/>
    <s v="HP"/>
  </r>
  <r>
    <s v="B-25827"/>
    <x v="126"/>
    <x v="0"/>
    <x v="4"/>
    <x v="10"/>
    <x v="7"/>
    <x v="8"/>
    <x v="2"/>
    <x v="0"/>
    <x v="8"/>
    <x v="118"/>
    <x v="109"/>
    <x v="0"/>
    <s v="MP"/>
  </r>
  <r>
    <s v="B-26074"/>
    <x v="123"/>
    <x v="1"/>
    <x v="7"/>
    <x v="105"/>
    <x v="3"/>
    <x v="20"/>
    <x v="6"/>
    <x v="2"/>
    <x v="15"/>
    <x v="132"/>
    <x v="109"/>
    <x v="2"/>
    <s v="GJ"/>
  </r>
  <r>
    <s v="B-25615"/>
    <x v="127"/>
    <x v="0"/>
    <x v="6"/>
    <x v="156"/>
    <x v="10"/>
    <x v="12"/>
    <x v="0"/>
    <x v="2"/>
    <x v="11"/>
    <x v="152"/>
    <x v="110"/>
    <x v="2"/>
    <s v="SK"/>
  </r>
  <r>
    <s v="B-25943"/>
    <x v="128"/>
    <x v="1"/>
    <x v="3"/>
    <x v="157"/>
    <x v="3"/>
    <x v="20"/>
    <x v="6"/>
    <x v="2"/>
    <x v="10"/>
    <x v="153"/>
    <x v="110"/>
    <x v="2"/>
    <s v="GJ"/>
  </r>
  <r>
    <s v="B-25985"/>
    <x v="17"/>
    <x v="1"/>
    <x v="3"/>
    <x v="158"/>
    <x v="7"/>
    <x v="8"/>
    <x v="6"/>
    <x v="2"/>
    <x v="13"/>
    <x v="154"/>
    <x v="110"/>
    <x v="2"/>
    <s v="MP"/>
  </r>
  <r>
    <s v="B-25935"/>
    <x v="104"/>
    <x v="1"/>
    <x v="3"/>
    <x v="159"/>
    <x v="17"/>
    <x v="22"/>
    <x v="2"/>
    <x v="0"/>
    <x v="8"/>
    <x v="155"/>
    <x v="110"/>
    <x v="0"/>
    <s v="NL"/>
  </r>
  <r>
    <s v="B-25855"/>
    <x v="80"/>
    <x v="0"/>
    <x v="1"/>
    <x v="129"/>
    <x v="7"/>
    <x v="7"/>
    <x v="6"/>
    <x v="1"/>
    <x v="4"/>
    <x v="156"/>
    <x v="111"/>
    <x v="1"/>
    <s v="MP"/>
  </r>
  <r>
    <s v="B-25882"/>
    <x v="129"/>
    <x v="0"/>
    <x v="1"/>
    <x v="160"/>
    <x v="12"/>
    <x v="14"/>
    <x v="6"/>
    <x v="2"/>
    <x v="10"/>
    <x v="157"/>
    <x v="111"/>
    <x v="2"/>
    <s v="PB"/>
  </r>
  <r>
    <s v="B-25921"/>
    <x v="130"/>
    <x v="0"/>
    <x v="9"/>
    <x v="161"/>
    <x v="12"/>
    <x v="14"/>
    <x v="0"/>
    <x v="2"/>
    <x v="9"/>
    <x v="70"/>
    <x v="111"/>
    <x v="2"/>
    <s v="PB"/>
  </r>
  <r>
    <s v="B-26038"/>
    <x v="131"/>
    <x v="1"/>
    <x v="2"/>
    <x v="162"/>
    <x v="1"/>
    <x v="1"/>
    <x v="1"/>
    <x v="2"/>
    <x v="9"/>
    <x v="158"/>
    <x v="111"/>
    <x v="2"/>
    <s v="BR"/>
  </r>
  <r>
    <s v="B-26065"/>
    <x v="105"/>
    <x v="1"/>
    <x v="7"/>
    <x v="163"/>
    <x v="7"/>
    <x v="8"/>
    <x v="0"/>
    <x v="2"/>
    <x v="10"/>
    <x v="108"/>
    <x v="111"/>
    <x v="2"/>
    <s v="MP"/>
  </r>
  <r>
    <s v="B-25922"/>
    <x v="132"/>
    <x v="0"/>
    <x v="9"/>
    <x v="164"/>
    <x v="3"/>
    <x v="3"/>
    <x v="1"/>
    <x v="2"/>
    <x v="10"/>
    <x v="159"/>
    <x v="112"/>
    <x v="2"/>
    <s v="GJ"/>
  </r>
  <r>
    <s v="B-25939"/>
    <x v="12"/>
    <x v="1"/>
    <x v="3"/>
    <x v="165"/>
    <x v="10"/>
    <x v="12"/>
    <x v="1"/>
    <x v="1"/>
    <x v="1"/>
    <x v="144"/>
    <x v="112"/>
    <x v="1"/>
    <s v="SK"/>
  </r>
  <r>
    <s v="B-26024"/>
    <x v="6"/>
    <x v="1"/>
    <x v="2"/>
    <x v="86"/>
    <x v="18"/>
    <x v="23"/>
    <x v="7"/>
    <x v="2"/>
    <x v="10"/>
    <x v="84"/>
    <x v="112"/>
    <x v="2"/>
    <s v="HP"/>
  </r>
  <r>
    <s v="B-26069"/>
    <x v="133"/>
    <x v="1"/>
    <x v="7"/>
    <x v="72"/>
    <x v="5"/>
    <x v="5"/>
    <x v="1"/>
    <x v="2"/>
    <x v="13"/>
    <x v="160"/>
    <x v="112"/>
    <x v="2"/>
    <s v="WB"/>
  </r>
  <r>
    <s v="B-25604"/>
    <x v="134"/>
    <x v="0"/>
    <x v="6"/>
    <x v="58"/>
    <x v="9"/>
    <x v="19"/>
    <x v="1"/>
    <x v="2"/>
    <x v="9"/>
    <x v="161"/>
    <x v="113"/>
    <x v="2"/>
    <s v="RJ"/>
  </r>
  <r>
    <s v="B-25808"/>
    <x v="135"/>
    <x v="0"/>
    <x v="4"/>
    <x v="166"/>
    <x v="1"/>
    <x v="1"/>
    <x v="7"/>
    <x v="2"/>
    <x v="15"/>
    <x v="162"/>
    <x v="113"/>
    <x v="2"/>
    <s v="BR"/>
  </r>
  <r>
    <s v="B-25886"/>
    <x v="116"/>
    <x v="0"/>
    <x v="1"/>
    <x v="167"/>
    <x v="9"/>
    <x v="11"/>
    <x v="1"/>
    <x v="2"/>
    <x v="10"/>
    <x v="163"/>
    <x v="113"/>
    <x v="2"/>
    <s v="RJ"/>
  </r>
  <r>
    <s v="B-25668"/>
    <x v="136"/>
    <x v="0"/>
    <x v="10"/>
    <x v="65"/>
    <x v="18"/>
    <x v="23"/>
    <x v="2"/>
    <x v="0"/>
    <x v="7"/>
    <x v="164"/>
    <x v="113"/>
    <x v="0"/>
    <s v="HP"/>
  </r>
  <r>
    <s v="B-26073"/>
    <x v="123"/>
    <x v="1"/>
    <x v="7"/>
    <x v="39"/>
    <x v="7"/>
    <x v="8"/>
    <x v="2"/>
    <x v="2"/>
    <x v="11"/>
    <x v="165"/>
    <x v="113"/>
    <x v="2"/>
    <s v="MP"/>
  </r>
  <r>
    <s v="B-26086"/>
    <x v="74"/>
    <x v="1"/>
    <x v="7"/>
    <x v="6"/>
    <x v="6"/>
    <x v="6"/>
    <x v="1"/>
    <x v="2"/>
    <x v="9"/>
    <x v="166"/>
    <x v="113"/>
    <x v="2"/>
    <s v="HR"/>
  </r>
  <r>
    <s v="B-25635"/>
    <x v="47"/>
    <x v="0"/>
    <x v="6"/>
    <x v="70"/>
    <x v="17"/>
    <x v="22"/>
    <x v="2"/>
    <x v="2"/>
    <x v="11"/>
    <x v="167"/>
    <x v="114"/>
    <x v="2"/>
    <s v="NL"/>
  </r>
  <r>
    <s v="B-25746"/>
    <x v="137"/>
    <x v="0"/>
    <x v="0"/>
    <x v="168"/>
    <x v="0"/>
    <x v="10"/>
    <x v="1"/>
    <x v="2"/>
    <x v="3"/>
    <x v="168"/>
    <x v="114"/>
    <x v="2"/>
    <s v="MH"/>
  </r>
  <r>
    <s v="B-25853"/>
    <x v="80"/>
    <x v="0"/>
    <x v="1"/>
    <x v="113"/>
    <x v="3"/>
    <x v="20"/>
    <x v="7"/>
    <x v="2"/>
    <x v="14"/>
    <x v="169"/>
    <x v="114"/>
    <x v="2"/>
    <s v="GJ"/>
  </r>
  <r>
    <s v="B-25607"/>
    <x v="138"/>
    <x v="0"/>
    <x v="6"/>
    <x v="122"/>
    <x v="14"/>
    <x v="16"/>
    <x v="6"/>
    <x v="2"/>
    <x v="15"/>
    <x v="170"/>
    <x v="115"/>
    <x v="2"/>
    <s v="JK"/>
  </r>
  <r>
    <s v="B-25805"/>
    <x v="99"/>
    <x v="0"/>
    <x v="4"/>
    <x v="12"/>
    <x v="0"/>
    <x v="0"/>
    <x v="1"/>
    <x v="0"/>
    <x v="8"/>
    <x v="145"/>
    <x v="115"/>
    <x v="0"/>
    <s v="MH"/>
  </r>
  <r>
    <s v="B-25910"/>
    <x v="139"/>
    <x v="0"/>
    <x v="9"/>
    <x v="169"/>
    <x v="8"/>
    <x v="9"/>
    <x v="0"/>
    <x v="2"/>
    <x v="12"/>
    <x v="171"/>
    <x v="115"/>
    <x v="2"/>
    <s v="DL"/>
  </r>
  <r>
    <s v="B-25911"/>
    <x v="140"/>
    <x v="0"/>
    <x v="9"/>
    <x v="170"/>
    <x v="7"/>
    <x v="7"/>
    <x v="10"/>
    <x v="2"/>
    <x v="13"/>
    <x v="167"/>
    <x v="115"/>
    <x v="2"/>
    <s v="MP"/>
  </r>
  <r>
    <s v="B-26032"/>
    <x v="36"/>
    <x v="1"/>
    <x v="2"/>
    <x v="171"/>
    <x v="9"/>
    <x v="19"/>
    <x v="0"/>
    <x v="2"/>
    <x v="3"/>
    <x v="172"/>
    <x v="115"/>
    <x v="2"/>
    <s v="RJ"/>
  </r>
  <r>
    <s v="B-26042"/>
    <x v="141"/>
    <x v="1"/>
    <x v="2"/>
    <x v="172"/>
    <x v="18"/>
    <x v="23"/>
    <x v="2"/>
    <x v="2"/>
    <x v="10"/>
    <x v="173"/>
    <x v="115"/>
    <x v="2"/>
    <s v="HP"/>
  </r>
  <r>
    <s v="B-25637"/>
    <x v="47"/>
    <x v="0"/>
    <x v="6"/>
    <x v="173"/>
    <x v="7"/>
    <x v="8"/>
    <x v="2"/>
    <x v="2"/>
    <x v="12"/>
    <x v="174"/>
    <x v="116"/>
    <x v="2"/>
    <s v="MP"/>
  </r>
  <r>
    <s v="B-25695"/>
    <x v="88"/>
    <x v="0"/>
    <x v="11"/>
    <x v="174"/>
    <x v="5"/>
    <x v="5"/>
    <x v="8"/>
    <x v="2"/>
    <x v="12"/>
    <x v="76"/>
    <x v="116"/>
    <x v="2"/>
    <s v="WB"/>
  </r>
  <r>
    <s v="B-25765"/>
    <x v="142"/>
    <x v="0"/>
    <x v="0"/>
    <x v="175"/>
    <x v="7"/>
    <x v="7"/>
    <x v="2"/>
    <x v="2"/>
    <x v="10"/>
    <x v="127"/>
    <x v="116"/>
    <x v="2"/>
    <s v="MP"/>
  </r>
  <r>
    <s v="B-25815"/>
    <x v="31"/>
    <x v="0"/>
    <x v="4"/>
    <x v="9"/>
    <x v="17"/>
    <x v="22"/>
    <x v="1"/>
    <x v="2"/>
    <x v="10"/>
    <x v="175"/>
    <x v="116"/>
    <x v="2"/>
    <s v="NL"/>
  </r>
  <r>
    <s v="B-25866"/>
    <x v="143"/>
    <x v="0"/>
    <x v="1"/>
    <x v="42"/>
    <x v="18"/>
    <x v="23"/>
    <x v="1"/>
    <x v="2"/>
    <x v="10"/>
    <x v="176"/>
    <x v="116"/>
    <x v="2"/>
    <s v="HP"/>
  </r>
  <r>
    <s v="B-25867"/>
    <x v="144"/>
    <x v="0"/>
    <x v="1"/>
    <x v="12"/>
    <x v="10"/>
    <x v="12"/>
    <x v="2"/>
    <x v="2"/>
    <x v="10"/>
    <x v="177"/>
    <x v="116"/>
    <x v="2"/>
    <s v="SK"/>
  </r>
  <r>
    <s v="B-25876"/>
    <x v="3"/>
    <x v="0"/>
    <x v="1"/>
    <x v="176"/>
    <x v="12"/>
    <x v="14"/>
    <x v="6"/>
    <x v="2"/>
    <x v="2"/>
    <x v="178"/>
    <x v="116"/>
    <x v="2"/>
    <s v="PB"/>
  </r>
  <r>
    <s v="B-25989"/>
    <x v="145"/>
    <x v="1"/>
    <x v="2"/>
    <x v="48"/>
    <x v="8"/>
    <x v="9"/>
    <x v="2"/>
    <x v="2"/>
    <x v="11"/>
    <x v="179"/>
    <x v="116"/>
    <x v="2"/>
    <s v="DL"/>
  </r>
  <r>
    <s v="B-26092"/>
    <x v="64"/>
    <x v="1"/>
    <x v="7"/>
    <x v="61"/>
    <x v="3"/>
    <x v="20"/>
    <x v="1"/>
    <x v="2"/>
    <x v="9"/>
    <x v="129"/>
    <x v="116"/>
    <x v="2"/>
    <s v="GJ"/>
  </r>
  <r>
    <s v="B-25628"/>
    <x v="8"/>
    <x v="0"/>
    <x v="6"/>
    <x v="162"/>
    <x v="1"/>
    <x v="1"/>
    <x v="6"/>
    <x v="2"/>
    <x v="14"/>
    <x v="180"/>
    <x v="117"/>
    <x v="2"/>
    <s v="BR"/>
  </r>
  <r>
    <s v="B-25708"/>
    <x v="146"/>
    <x v="0"/>
    <x v="8"/>
    <x v="177"/>
    <x v="7"/>
    <x v="8"/>
    <x v="5"/>
    <x v="0"/>
    <x v="7"/>
    <x v="181"/>
    <x v="117"/>
    <x v="0"/>
    <s v="MP"/>
  </r>
  <r>
    <s v="B-25822"/>
    <x v="15"/>
    <x v="0"/>
    <x v="4"/>
    <x v="178"/>
    <x v="2"/>
    <x v="2"/>
    <x v="1"/>
    <x v="2"/>
    <x v="3"/>
    <x v="182"/>
    <x v="117"/>
    <x v="2"/>
    <s v="KA"/>
  </r>
  <r>
    <s v="B-25898"/>
    <x v="147"/>
    <x v="0"/>
    <x v="9"/>
    <x v="7"/>
    <x v="9"/>
    <x v="11"/>
    <x v="2"/>
    <x v="2"/>
    <x v="15"/>
    <x v="183"/>
    <x v="117"/>
    <x v="2"/>
    <s v="RJ"/>
  </r>
  <r>
    <s v="B-25930"/>
    <x v="148"/>
    <x v="1"/>
    <x v="3"/>
    <x v="179"/>
    <x v="12"/>
    <x v="6"/>
    <x v="2"/>
    <x v="2"/>
    <x v="9"/>
    <x v="167"/>
    <x v="117"/>
    <x v="2"/>
    <s v="PB"/>
  </r>
  <r>
    <s v="B-25951"/>
    <x v="101"/>
    <x v="1"/>
    <x v="3"/>
    <x v="180"/>
    <x v="5"/>
    <x v="5"/>
    <x v="1"/>
    <x v="2"/>
    <x v="10"/>
    <x v="184"/>
    <x v="117"/>
    <x v="2"/>
    <s v="WB"/>
  </r>
  <r>
    <s v="B-25981"/>
    <x v="149"/>
    <x v="1"/>
    <x v="3"/>
    <x v="181"/>
    <x v="8"/>
    <x v="9"/>
    <x v="2"/>
    <x v="2"/>
    <x v="15"/>
    <x v="185"/>
    <x v="117"/>
    <x v="2"/>
    <s v="DL"/>
  </r>
  <r>
    <s v="B-25991"/>
    <x v="93"/>
    <x v="1"/>
    <x v="2"/>
    <x v="182"/>
    <x v="7"/>
    <x v="8"/>
    <x v="3"/>
    <x v="2"/>
    <x v="12"/>
    <x v="186"/>
    <x v="117"/>
    <x v="2"/>
    <s v="MP"/>
  </r>
  <r>
    <s v="B-25616"/>
    <x v="127"/>
    <x v="0"/>
    <x v="6"/>
    <x v="69"/>
    <x v="16"/>
    <x v="21"/>
    <x v="0"/>
    <x v="2"/>
    <x v="11"/>
    <x v="185"/>
    <x v="118"/>
    <x v="2"/>
    <s v="GA"/>
  </r>
  <r>
    <s v="B-25624"/>
    <x v="150"/>
    <x v="0"/>
    <x v="6"/>
    <x v="32"/>
    <x v="2"/>
    <x v="2"/>
    <x v="2"/>
    <x v="2"/>
    <x v="11"/>
    <x v="187"/>
    <x v="118"/>
    <x v="2"/>
    <s v="KA"/>
  </r>
  <r>
    <s v="B-25630"/>
    <x v="8"/>
    <x v="0"/>
    <x v="6"/>
    <x v="183"/>
    <x v="12"/>
    <x v="6"/>
    <x v="0"/>
    <x v="2"/>
    <x v="10"/>
    <x v="188"/>
    <x v="118"/>
    <x v="2"/>
    <s v="PB"/>
  </r>
  <r>
    <s v="B-25654"/>
    <x v="151"/>
    <x v="0"/>
    <x v="10"/>
    <x v="184"/>
    <x v="0"/>
    <x v="0"/>
    <x v="2"/>
    <x v="2"/>
    <x v="11"/>
    <x v="182"/>
    <x v="118"/>
    <x v="2"/>
    <s v="MH"/>
  </r>
  <r>
    <s v="B-25803"/>
    <x v="99"/>
    <x v="0"/>
    <x v="4"/>
    <x v="185"/>
    <x v="7"/>
    <x v="8"/>
    <x v="2"/>
    <x v="2"/>
    <x v="2"/>
    <x v="189"/>
    <x v="118"/>
    <x v="2"/>
    <s v="MP"/>
  </r>
  <r>
    <s v="B-25873"/>
    <x v="152"/>
    <x v="0"/>
    <x v="1"/>
    <x v="186"/>
    <x v="7"/>
    <x v="8"/>
    <x v="2"/>
    <x v="2"/>
    <x v="10"/>
    <x v="190"/>
    <x v="118"/>
    <x v="2"/>
    <s v="MP"/>
  </r>
  <r>
    <s v="B-25917"/>
    <x v="153"/>
    <x v="0"/>
    <x v="9"/>
    <x v="187"/>
    <x v="0"/>
    <x v="0"/>
    <x v="1"/>
    <x v="2"/>
    <x v="9"/>
    <x v="133"/>
    <x v="118"/>
    <x v="2"/>
    <s v="MH"/>
  </r>
  <r>
    <s v="B-25925"/>
    <x v="154"/>
    <x v="0"/>
    <x v="9"/>
    <x v="188"/>
    <x v="0"/>
    <x v="0"/>
    <x v="10"/>
    <x v="2"/>
    <x v="10"/>
    <x v="191"/>
    <x v="118"/>
    <x v="2"/>
    <s v="MH"/>
  </r>
  <r>
    <s v="B-26047"/>
    <x v="59"/>
    <x v="1"/>
    <x v="7"/>
    <x v="173"/>
    <x v="7"/>
    <x v="8"/>
    <x v="0"/>
    <x v="2"/>
    <x v="14"/>
    <x v="160"/>
    <x v="118"/>
    <x v="2"/>
    <s v="MP"/>
  </r>
  <r>
    <s v="B-26070"/>
    <x v="155"/>
    <x v="1"/>
    <x v="7"/>
    <x v="188"/>
    <x v="2"/>
    <x v="2"/>
    <x v="6"/>
    <x v="2"/>
    <x v="12"/>
    <x v="192"/>
    <x v="118"/>
    <x v="2"/>
    <s v="KA"/>
  </r>
  <r>
    <s v="B-26075"/>
    <x v="123"/>
    <x v="1"/>
    <x v="7"/>
    <x v="189"/>
    <x v="0"/>
    <x v="10"/>
    <x v="1"/>
    <x v="2"/>
    <x v="10"/>
    <x v="182"/>
    <x v="118"/>
    <x v="2"/>
    <s v="MH"/>
  </r>
  <r>
    <s v="B-26097"/>
    <x v="156"/>
    <x v="1"/>
    <x v="7"/>
    <x v="32"/>
    <x v="2"/>
    <x v="2"/>
    <x v="1"/>
    <x v="2"/>
    <x v="11"/>
    <x v="129"/>
    <x v="118"/>
    <x v="2"/>
    <s v="KA"/>
  </r>
  <r>
    <s v="B-25830"/>
    <x v="157"/>
    <x v="0"/>
    <x v="4"/>
    <x v="190"/>
    <x v="18"/>
    <x v="23"/>
    <x v="7"/>
    <x v="2"/>
    <x v="11"/>
    <x v="158"/>
    <x v="119"/>
    <x v="2"/>
    <s v="HP"/>
  </r>
  <r>
    <s v="B-25835"/>
    <x v="67"/>
    <x v="0"/>
    <x v="4"/>
    <x v="191"/>
    <x v="3"/>
    <x v="20"/>
    <x v="0"/>
    <x v="2"/>
    <x v="15"/>
    <x v="159"/>
    <x v="119"/>
    <x v="2"/>
    <s v="GJ"/>
  </r>
  <r>
    <s v="B-25841"/>
    <x v="158"/>
    <x v="0"/>
    <x v="1"/>
    <x v="192"/>
    <x v="0"/>
    <x v="0"/>
    <x v="1"/>
    <x v="2"/>
    <x v="14"/>
    <x v="193"/>
    <x v="119"/>
    <x v="2"/>
    <s v="MH"/>
  </r>
  <r>
    <s v="B-25896"/>
    <x v="159"/>
    <x v="0"/>
    <x v="9"/>
    <x v="193"/>
    <x v="0"/>
    <x v="0"/>
    <x v="2"/>
    <x v="2"/>
    <x v="14"/>
    <x v="177"/>
    <x v="119"/>
    <x v="2"/>
    <s v="MH"/>
  </r>
  <r>
    <s v="B-25907"/>
    <x v="78"/>
    <x v="0"/>
    <x v="9"/>
    <x v="194"/>
    <x v="7"/>
    <x v="7"/>
    <x v="0"/>
    <x v="2"/>
    <x v="11"/>
    <x v="194"/>
    <x v="119"/>
    <x v="2"/>
    <s v="MP"/>
  </r>
  <r>
    <s v="B-25912"/>
    <x v="160"/>
    <x v="0"/>
    <x v="9"/>
    <x v="195"/>
    <x v="8"/>
    <x v="9"/>
    <x v="7"/>
    <x v="2"/>
    <x v="9"/>
    <x v="184"/>
    <x v="119"/>
    <x v="2"/>
    <s v="DL"/>
  </r>
  <r>
    <s v="B-25949"/>
    <x v="101"/>
    <x v="1"/>
    <x v="3"/>
    <x v="196"/>
    <x v="0"/>
    <x v="0"/>
    <x v="2"/>
    <x v="2"/>
    <x v="11"/>
    <x v="195"/>
    <x v="119"/>
    <x v="2"/>
    <s v="MH"/>
  </r>
  <r>
    <s v="B-25980"/>
    <x v="84"/>
    <x v="1"/>
    <x v="3"/>
    <x v="17"/>
    <x v="9"/>
    <x v="11"/>
    <x v="2"/>
    <x v="2"/>
    <x v="13"/>
    <x v="193"/>
    <x v="119"/>
    <x v="2"/>
    <s v="RJ"/>
  </r>
  <r>
    <s v="B-26077"/>
    <x v="102"/>
    <x v="1"/>
    <x v="7"/>
    <x v="58"/>
    <x v="9"/>
    <x v="19"/>
    <x v="3"/>
    <x v="2"/>
    <x v="11"/>
    <x v="196"/>
    <x v="119"/>
    <x v="2"/>
    <s v="RJ"/>
  </r>
  <r>
    <s v="B-25690"/>
    <x v="161"/>
    <x v="0"/>
    <x v="11"/>
    <x v="197"/>
    <x v="7"/>
    <x v="8"/>
    <x v="2"/>
    <x v="2"/>
    <x v="14"/>
    <x v="177"/>
    <x v="120"/>
    <x v="2"/>
    <s v="MP"/>
  </r>
  <r>
    <s v="B-25719"/>
    <x v="28"/>
    <x v="0"/>
    <x v="8"/>
    <x v="132"/>
    <x v="7"/>
    <x v="8"/>
    <x v="1"/>
    <x v="2"/>
    <x v="10"/>
    <x v="197"/>
    <x v="120"/>
    <x v="2"/>
    <s v="MP"/>
  </r>
  <r>
    <s v="B-25748"/>
    <x v="162"/>
    <x v="0"/>
    <x v="0"/>
    <x v="198"/>
    <x v="9"/>
    <x v="19"/>
    <x v="6"/>
    <x v="2"/>
    <x v="12"/>
    <x v="111"/>
    <x v="120"/>
    <x v="2"/>
    <s v="RJ"/>
  </r>
  <r>
    <s v="B-25945"/>
    <x v="163"/>
    <x v="1"/>
    <x v="3"/>
    <x v="199"/>
    <x v="7"/>
    <x v="8"/>
    <x v="1"/>
    <x v="0"/>
    <x v="0"/>
    <x v="198"/>
    <x v="120"/>
    <x v="0"/>
    <s v="MP"/>
  </r>
  <r>
    <s v="B-25810"/>
    <x v="31"/>
    <x v="0"/>
    <x v="4"/>
    <x v="200"/>
    <x v="12"/>
    <x v="6"/>
    <x v="6"/>
    <x v="2"/>
    <x v="11"/>
    <x v="187"/>
    <x v="120"/>
    <x v="2"/>
    <s v="PB"/>
  </r>
  <r>
    <s v="B-25889"/>
    <x v="164"/>
    <x v="0"/>
    <x v="9"/>
    <x v="7"/>
    <x v="3"/>
    <x v="3"/>
    <x v="10"/>
    <x v="2"/>
    <x v="13"/>
    <x v="177"/>
    <x v="120"/>
    <x v="2"/>
    <s v="GJ"/>
  </r>
  <r>
    <s v="B-26005"/>
    <x v="85"/>
    <x v="1"/>
    <x v="2"/>
    <x v="201"/>
    <x v="5"/>
    <x v="5"/>
    <x v="2"/>
    <x v="2"/>
    <x v="10"/>
    <x v="168"/>
    <x v="120"/>
    <x v="2"/>
    <s v="WB"/>
  </r>
  <r>
    <s v="B-26013"/>
    <x v="53"/>
    <x v="1"/>
    <x v="2"/>
    <x v="152"/>
    <x v="7"/>
    <x v="7"/>
    <x v="2"/>
    <x v="2"/>
    <x v="14"/>
    <x v="197"/>
    <x v="120"/>
    <x v="2"/>
    <s v="MP"/>
  </r>
  <r>
    <s v="B-25928"/>
    <x v="165"/>
    <x v="1"/>
    <x v="3"/>
    <x v="202"/>
    <x v="1"/>
    <x v="1"/>
    <x v="10"/>
    <x v="0"/>
    <x v="7"/>
    <x v="199"/>
    <x v="120"/>
    <x v="0"/>
    <s v="BR"/>
  </r>
  <r>
    <s v="B-26029"/>
    <x v="100"/>
    <x v="1"/>
    <x v="2"/>
    <x v="61"/>
    <x v="3"/>
    <x v="20"/>
    <x v="10"/>
    <x v="2"/>
    <x v="9"/>
    <x v="200"/>
    <x v="120"/>
    <x v="2"/>
    <s v="GJ"/>
  </r>
  <r>
    <s v="B-26044"/>
    <x v="166"/>
    <x v="1"/>
    <x v="7"/>
    <x v="187"/>
    <x v="16"/>
    <x v="21"/>
    <x v="2"/>
    <x v="2"/>
    <x v="14"/>
    <x v="201"/>
    <x v="120"/>
    <x v="2"/>
    <s v="GA"/>
  </r>
  <r>
    <s v="B-25658"/>
    <x v="167"/>
    <x v="0"/>
    <x v="10"/>
    <x v="124"/>
    <x v="9"/>
    <x v="19"/>
    <x v="1"/>
    <x v="2"/>
    <x v="9"/>
    <x v="191"/>
    <x v="121"/>
    <x v="2"/>
    <s v="RJ"/>
  </r>
  <r>
    <s v="B-25869"/>
    <x v="168"/>
    <x v="0"/>
    <x v="1"/>
    <x v="203"/>
    <x v="17"/>
    <x v="22"/>
    <x v="2"/>
    <x v="2"/>
    <x v="3"/>
    <x v="148"/>
    <x v="121"/>
    <x v="2"/>
    <s v="NL"/>
  </r>
  <r>
    <s v="B-25899"/>
    <x v="169"/>
    <x v="0"/>
    <x v="9"/>
    <x v="204"/>
    <x v="11"/>
    <x v="17"/>
    <x v="1"/>
    <x v="2"/>
    <x v="15"/>
    <x v="193"/>
    <x v="121"/>
    <x v="2"/>
    <s v="UP"/>
  </r>
  <r>
    <s v="B-26000"/>
    <x v="170"/>
    <x v="1"/>
    <x v="2"/>
    <x v="73"/>
    <x v="8"/>
    <x v="9"/>
    <x v="6"/>
    <x v="2"/>
    <x v="14"/>
    <x v="166"/>
    <x v="121"/>
    <x v="2"/>
    <s v="DL"/>
  </r>
  <r>
    <s v="B-26016"/>
    <x v="50"/>
    <x v="1"/>
    <x v="2"/>
    <x v="205"/>
    <x v="2"/>
    <x v="2"/>
    <x v="2"/>
    <x v="2"/>
    <x v="12"/>
    <x v="130"/>
    <x v="121"/>
    <x v="2"/>
    <s v="KA"/>
  </r>
  <r>
    <s v="B-26031"/>
    <x v="36"/>
    <x v="1"/>
    <x v="2"/>
    <x v="94"/>
    <x v="7"/>
    <x v="7"/>
    <x v="6"/>
    <x v="2"/>
    <x v="15"/>
    <x v="202"/>
    <x v="121"/>
    <x v="2"/>
    <s v="MP"/>
  </r>
  <r>
    <s v="B-26040"/>
    <x v="171"/>
    <x v="1"/>
    <x v="2"/>
    <x v="183"/>
    <x v="12"/>
    <x v="6"/>
    <x v="1"/>
    <x v="2"/>
    <x v="10"/>
    <x v="203"/>
    <x v="121"/>
    <x v="2"/>
    <s v="PB"/>
  </r>
  <r>
    <s v="B-26096"/>
    <x v="156"/>
    <x v="1"/>
    <x v="7"/>
    <x v="35"/>
    <x v="5"/>
    <x v="5"/>
    <x v="2"/>
    <x v="2"/>
    <x v="15"/>
    <x v="180"/>
    <x v="121"/>
    <x v="2"/>
    <s v="WB"/>
  </r>
  <r>
    <s v="B-25697"/>
    <x v="172"/>
    <x v="0"/>
    <x v="11"/>
    <x v="206"/>
    <x v="14"/>
    <x v="16"/>
    <x v="2"/>
    <x v="1"/>
    <x v="1"/>
    <x v="204"/>
    <x v="122"/>
    <x v="1"/>
    <s v="JK"/>
  </r>
  <r>
    <s v="B-25844"/>
    <x v="27"/>
    <x v="0"/>
    <x v="1"/>
    <x v="207"/>
    <x v="7"/>
    <x v="8"/>
    <x v="1"/>
    <x v="2"/>
    <x v="3"/>
    <x v="148"/>
    <x v="122"/>
    <x v="2"/>
    <s v="MP"/>
  </r>
  <r>
    <s v="B-25858"/>
    <x v="173"/>
    <x v="0"/>
    <x v="1"/>
    <x v="41"/>
    <x v="0"/>
    <x v="0"/>
    <x v="2"/>
    <x v="2"/>
    <x v="11"/>
    <x v="193"/>
    <x v="122"/>
    <x v="2"/>
    <s v="MH"/>
  </r>
  <r>
    <s v="B-25875"/>
    <x v="3"/>
    <x v="0"/>
    <x v="1"/>
    <x v="208"/>
    <x v="11"/>
    <x v="17"/>
    <x v="1"/>
    <x v="2"/>
    <x v="3"/>
    <x v="205"/>
    <x v="122"/>
    <x v="2"/>
    <s v="UP"/>
  </r>
  <r>
    <s v="B-25963"/>
    <x v="65"/>
    <x v="1"/>
    <x v="3"/>
    <x v="209"/>
    <x v="0"/>
    <x v="0"/>
    <x v="2"/>
    <x v="0"/>
    <x v="7"/>
    <x v="206"/>
    <x v="122"/>
    <x v="0"/>
    <s v="MH"/>
  </r>
  <r>
    <s v="B-25976"/>
    <x v="24"/>
    <x v="1"/>
    <x v="3"/>
    <x v="210"/>
    <x v="12"/>
    <x v="14"/>
    <x v="6"/>
    <x v="2"/>
    <x v="9"/>
    <x v="100"/>
    <x v="122"/>
    <x v="2"/>
    <s v="PB"/>
  </r>
  <r>
    <s v="B-25993"/>
    <x v="93"/>
    <x v="1"/>
    <x v="2"/>
    <x v="211"/>
    <x v="8"/>
    <x v="9"/>
    <x v="1"/>
    <x v="2"/>
    <x v="10"/>
    <x v="179"/>
    <x v="122"/>
    <x v="2"/>
    <s v="DL"/>
  </r>
  <r>
    <s v="B-26012"/>
    <x v="53"/>
    <x v="1"/>
    <x v="2"/>
    <x v="189"/>
    <x v="0"/>
    <x v="10"/>
    <x v="1"/>
    <x v="2"/>
    <x v="3"/>
    <x v="200"/>
    <x v="122"/>
    <x v="2"/>
    <s v="MH"/>
  </r>
  <r>
    <s v="B-26027"/>
    <x v="100"/>
    <x v="1"/>
    <x v="2"/>
    <x v="154"/>
    <x v="17"/>
    <x v="22"/>
    <x v="6"/>
    <x v="2"/>
    <x v="9"/>
    <x v="192"/>
    <x v="122"/>
    <x v="2"/>
    <s v="NL"/>
  </r>
  <r>
    <s v="B-26078"/>
    <x v="102"/>
    <x v="1"/>
    <x v="7"/>
    <x v="87"/>
    <x v="5"/>
    <x v="5"/>
    <x v="1"/>
    <x v="2"/>
    <x v="14"/>
    <x v="207"/>
    <x v="122"/>
    <x v="2"/>
    <s v="WB"/>
  </r>
  <r>
    <s v="B-26083"/>
    <x v="174"/>
    <x v="1"/>
    <x v="7"/>
    <x v="56"/>
    <x v="1"/>
    <x v="1"/>
    <x v="2"/>
    <x v="2"/>
    <x v="15"/>
    <x v="166"/>
    <x v="122"/>
    <x v="2"/>
    <s v="BR"/>
  </r>
  <r>
    <s v="B-26098"/>
    <x v="175"/>
    <x v="1"/>
    <x v="7"/>
    <x v="46"/>
    <x v="14"/>
    <x v="16"/>
    <x v="2"/>
    <x v="1"/>
    <x v="1"/>
    <x v="208"/>
    <x v="122"/>
    <x v="1"/>
    <s v="JK"/>
  </r>
  <r>
    <s v="B-25843"/>
    <x v="27"/>
    <x v="0"/>
    <x v="1"/>
    <x v="212"/>
    <x v="0"/>
    <x v="0"/>
    <x v="7"/>
    <x v="2"/>
    <x v="14"/>
    <x v="170"/>
    <x v="123"/>
    <x v="2"/>
    <s v="MH"/>
  </r>
  <r>
    <s v="B-25846"/>
    <x v="27"/>
    <x v="0"/>
    <x v="1"/>
    <x v="213"/>
    <x v="12"/>
    <x v="6"/>
    <x v="3"/>
    <x v="2"/>
    <x v="15"/>
    <x v="136"/>
    <x v="123"/>
    <x v="2"/>
    <s v="PB"/>
  </r>
  <r>
    <s v="B-25920"/>
    <x v="176"/>
    <x v="0"/>
    <x v="9"/>
    <x v="214"/>
    <x v="11"/>
    <x v="17"/>
    <x v="1"/>
    <x v="2"/>
    <x v="9"/>
    <x v="133"/>
    <x v="123"/>
    <x v="2"/>
    <s v="UP"/>
  </r>
  <r>
    <s v="B-25927"/>
    <x v="177"/>
    <x v="0"/>
    <x v="9"/>
    <x v="140"/>
    <x v="11"/>
    <x v="13"/>
    <x v="6"/>
    <x v="1"/>
    <x v="6"/>
    <x v="209"/>
    <x v="123"/>
    <x v="1"/>
    <s v="UP"/>
  </r>
  <r>
    <s v="B-25685"/>
    <x v="178"/>
    <x v="0"/>
    <x v="11"/>
    <x v="10"/>
    <x v="7"/>
    <x v="8"/>
    <x v="1"/>
    <x v="0"/>
    <x v="7"/>
    <x v="176"/>
    <x v="123"/>
    <x v="0"/>
    <s v="MP"/>
  </r>
  <r>
    <s v="B-25946"/>
    <x v="179"/>
    <x v="1"/>
    <x v="3"/>
    <x v="136"/>
    <x v="13"/>
    <x v="15"/>
    <x v="1"/>
    <x v="1"/>
    <x v="5"/>
    <x v="108"/>
    <x v="123"/>
    <x v="1"/>
    <s v="AD"/>
  </r>
  <r>
    <s v="B-25965"/>
    <x v="25"/>
    <x v="1"/>
    <x v="3"/>
    <x v="215"/>
    <x v="5"/>
    <x v="5"/>
    <x v="2"/>
    <x v="2"/>
    <x v="11"/>
    <x v="207"/>
    <x v="123"/>
    <x v="2"/>
    <s v="WB"/>
  </r>
  <r>
    <s v="B-26017"/>
    <x v="50"/>
    <x v="1"/>
    <x v="2"/>
    <x v="122"/>
    <x v="14"/>
    <x v="16"/>
    <x v="10"/>
    <x v="0"/>
    <x v="8"/>
    <x v="134"/>
    <x v="123"/>
    <x v="0"/>
    <s v="JK"/>
  </r>
  <r>
    <s v="B-25687"/>
    <x v="180"/>
    <x v="0"/>
    <x v="11"/>
    <x v="216"/>
    <x v="0"/>
    <x v="0"/>
    <x v="10"/>
    <x v="2"/>
    <x v="10"/>
    <x v="207"/>
    <x v="124"/>
    <x v="2"/>
    <s v="MH"/>
  </r>
  <r>
    <s v="B-25801"/>
    <x v="68"/>
    <x v="0"/>
    <x v="4"/>
    <x v="217"/>
    <x v="7"/>
    <x v="7"/>
    <x v="6"/>
    <x v="2"/>
    <x v="3"/>
    <x v="135"/>
    <x v="124"/>
    <x v="2"/>
    <s v="MP"/>
  </r>
  <r>
    <s v="B-25807"/>
    <x v="181"/>
    <x v="0"/>
    <x v="4"/>
    <x v="218"/>
    <x v="11"/>
    <x v="13"/>
    <x v="10"/>
    <x v="2"/>
    <x v="10"/>
    <x v="210"/>
    <x v="124"/>
    <x v="2"/>
    <s v="UP"/>
  </r>
  <r>
    <s v="B-25864"/>
    <x v="1"/>
    <x v="0"/>
    <x v="1"/>
    <x v="219"/>
    <x v="0"/>
    <x v="0"/>
    <x v="6"/>
    <x v="2"/>
    <x v="10"/>
    <x v="133"/>
    <x v="124"/>
    <x v="2"/>
    <s v="MH"/>
  </r>
  <r>
    <s v="B-25887"/>
    <x v="182"/>
    <x v="0"/>
    <x v="9"/>
    <x v="220"/>
    <x v="11"/>
    <x v="17"/>
    <x v="7"/>
    <x v="2"/>
    <x v="12"/>
    <x v="123"/>
    <x v="124"/>
    <x v="2"/>
    <s v="UP"/>
  </r>
  <r>
    <s v="B-25902"/>
    <x v="41"/>
    <x v="0"/>
    <x v="9"/>
    <x v="221"/>
    <x v="0"/>
    <x v="0"/>
    <x v="3"/>
    <x v="2"/>
    <x v="3"/>
    <x v="146"/>
    <x v="124"/>
    <x v="2"/>
    <s v="MH"/>
  </r>
  <r>
    <s v="B-25926"/>
    <x v="183"/>
    <x v="0"/>
    <x v="9"/>
    <x v="222"/>
    <x v="7"/>
    <x v="8"/>
    <x v="0"/>
    <x v="2"/>
    <x v="15"/>
    <x v="132"/>
    <x v="124"/>
    <x v="2"/>
    <s v="MP"/>
  </r>
  <r>
    <s v="B-25996"/>
    <x v="14"/>
    <x v="1"/>
    <x v="2"/>
    <x v="223"/>
    <x v="8"/>
    <x v="9"/>
    <x v="7"/>
    <x v="2"/>
    <x v="14"/>
    <x v="196"/>
    <x v="124"/>
    <x v="2"/>
    <s v="DL"/>
  </r>
  <r>
    <s v="B-25997"/>
    <x v="14"/>
    <x v="1"/>
    <x v="2"/>
    <x v="56"/>
    <x v="7"/>
    <x v="8"/>
    <x v="2"/>
    <x v="2"/>
    <x v="11"/>
    <x v="210"/>
    <x v="124"/>
    <x v="2"/>
    <s v="MP"/>
  </r>
  <r>
    <s v="B-26059"/>
    <x v="184"/>
    <x v="1"/>
    <x v="7"/>
    <x v="224"/>
    <x v="6"/>
    <x v="6"/>
    <x v="10"/>
    <x v="2"/>
    <x v="9"/>
    <x v="211"/>
    <x v="124"/>
    <x v="2"/>
    <s v="HR"/>
  </r>
  <r>
    <s v="B-25834"/>
    <x v="67"/>
    <x v="0"/>
    <x v="4"/>
    <x v="225"/>
    <x v="13"/>
    <x v="15"/>
    <x v="10"/>
    <x v="2"/>
    <x v="10"/>
    <x v="210"/>
    <x v="125"/>
    <x v="2"/>
    <s v="AD"/>
  </r>
  <r>
    <s v="B-25897"/>
    <x v="185"/>
    <x v="0"/>
    <x v="9"/>
    <x v="15"/>
    <x v="7"/>
    <x v="8"/>
    <x v="2"/>
    <x v="2"/>
    <x v="10"/>
    <x v="166"/>
    <x v="125"/>
    <x v="2"/>
    <s v="MP"/>
  </r>
  <r>
    <s v="B-25983"/>
    <x v="54"/>
    <x v="1"/>
    <x v="3"/>
    <x v="226"/>
    <x v="8"/>
    <x v="9"/>
    <x v="1"/>
    <x v="2"/>
    <x v="3"/>
    <x v="212"/>
    <x v="125"/>
    <x v="2"/>
    <s v="DL"/>
  </r>
  <r>
    <s v="B-26025"/>
    <x v="6"/>
    <x v="1"/>
    <x v="2"/>
    <x v="156"/>
    <x v="10"/>
    <x v="12"/>
    <x v="2"/>
    <x v="2"/>
    <x v="10"/>
    <x v="213"/>
    <x v="125"/>
    <x v="2"/>
    <s v="SK"/>
  </r>
  <r>
    <s v="B-26030"/>
    <x v="186"/>
    <x v="1"/>
    <x v="2"/>
    <x v="100"/>
    <x v="0"/>
    <x v="10"/>
    <x v="7"/>
    <x v="2"/>
    <x v="11"/>
    <x v="214"/>
    <x v="125"/>
    <x v="2"/>
    <s v="MH"/>
  </r>
  <r>
    <s v="B-26082"/>
    <x v="187"/>
    <x v="1"/>
    <x v="7"/>
    <x v="34"/>
    <x v="11"/>
    <x v="13"/>
    <x v="1"/>
    <x v="2"/>
    <x v="10"/>
    <x v="215"/>
    <x v="125"/>
    <x v="2"/>
    <s v="UP"/>
  </r>
  <r>
    <s v="B-26088"/>
    <x v="74"/>
    <x v="1"/>
    <x v="7"/>
    <x v="156"/>
    <x v="10"/>
    <x v="12"/>
    <x v="1"/>
    <x v="2"/>
    <x v="11"/>
    <x v="216"/>
    <x v="125"/>
    <x v="2"/>
    <s v="SK"/>
  </r>
  <r>
    <s v="B-25606"/>
    <x v="138"/>
    <x v="0"/>
    <x v="6"/>
    <x v="205"/>
    <x v="2"/>
    <x v="2"/>
    <x v="1"/>
    <x v="2"/>
    <x v="12"/>
    <x v="168"/>
    <x v="126"/>
    <x v="2"/>
    <s v="KA"/>
  </r>
  <r>
    <s v="B-25784"/>
    <x v="19"/>
    <x v="0"/>
    <x v="5"/>
    <x v="227"/>
    <x v="9"/>
    <x v="19"/>
    <x v="10"/>
    <x v="2"/>
    <x v="11"/>
    <x v="217"/>
    <x v="126"/>
    <x v="2"/>
    <s v="RJ"/>
  </r>
  <r>
    <s v="B-25861"/>
    <x v="1"/>
    <x v="0"/>
    <x v="1"/>
    <x v="228"/>
    <x v="11"/>
    <x v="13"/>
    <x v="2"/>
    <x v="2"/>
    <x v="3"/>
    <x v="87"/>
    <x v="126"/>
    <x v="2"/>
    <s v="UP"/>
  </r>
  <r>
    <s v="B-25870"/>
    <x v="188"/>
    <x v="0"/>
    <x v="1"/>
    <x v="229"/>
    <x v="13"/>
    <x v="15"/>
    <x v="10"/>
    <x v="2"/>
    <x v="13"/>
    <x v="218"/>
    <x v="126"/>
    <x v="2"/>
    <s v="AD"/>
  </r>
  <r>
    <s v="B-25919"/>
    <x v="189"/>
    <x v="0"/>
    <x v="9"/>
    <x v="230"/>
    <x v="9"/>
    <x v="11"/>
    <x v="10"/>
    <x v="2"/>
    <x v="9"/>
    <x v="201"/>
    <x v="126"/>
    <x v="2"/>
    <s v="RJ"/>
  </r>
  <r>
    <s v="B-25940"/>
    <x v="190"/>
    <x v="1"/>
    <x v="3"/>
    <x v="231"/>
    <x v="16"/>
    <x v="21"/>
    <x v="1"/>
    <x v="2"/>
    <x v="10"/>
    <x v="160"/>
    <x v="126"/>
    <x v="2"/>
    <s v="GA"/>
  </r>
  <r>
    <s v="B-25950"/>
    <x v="101"/>
    <x v="1"/>
    <x v="3"/>
    <x v="188"/>
    <x v="7"/>
    <x v="8"/>
    <x v="10"/>
    <x v="2"/>
    <x v="15"/>
    <x v="219"/>
    <x v="126"/>
    <x v="2"/>
    <s v="MP"/>
  </r>
  <r>
    <s v="B-26008"/>
    <x v="2"/>
    <x v="1"/>
    <x v="2"/>
    <x v="232"/>
    <x v="15"/>
    <x v="18"/>
    <x v="10"/>
    <x v="2"/>
    <x v="10"/>
    <x v="193"/>
    <x v="126"/>
    <x v="2"/>
    <s v="TN"/>
  </r>
  <r>
    <s v="B-26071"/>
    <x v="191"/>
    <x v="1"/>
    <x v="7"/>
    <x v="233"/>
    <x v="14"/>
    <x v="16"/>
    <x v="2"/>
    <x v="2"/>
    <x v="11"/>
    <x v="200"/>
    <x v="126"/>
    <x v="2"/>
    <s v="JK"/>
  </r>
  <r>
    <s v="B-25788"/>
    <x v="192"/>
    <x v="0"/>
    <x v="5"/>
    <x v="234"/>
    <x v="15"/>
    <x v="18"/>
    <x v="10"/>
    <x v="2"/>
    <x v="10"/>
    <x v="220"/>
    <x v="127"/>
    <x v="2"/>
    <s v="TN"/>
  </r>
  <r>
    <s v="B-25881"/>
    <x v="193"/>
    <x v="0"/>
    <x v="1"/>
    <x v="162"/>
    <x v="11"/>
    <x v="17"/>
    <x v="2"/>
    <x v="2"/>
    <x v="11"/>
    <x v="165"/>
    <x v="127"/>
    <x v="2"/>
    <s v="UP"/>
  </r>
  <r>
    <s v="B-25915"/>
    <x v="194"/>
    <x v="0"/>
    <x v="9"/>
    <x v="235"/>
    <x v="12"/>
    <x v="14"/>
    <x v="10"/>
    <x v="1"/>
    <x v="6"/>
    <x v="221"/>
    <x v="127"/>
    <x v="1"/>
    <s v="PB"/>
  </r>
  <r>
    <s v="B-25982"/>
    <x v="195"/>
    <x v="1"/>
    <x v="3"/>
    <x v="236"/>
    <x v="8"/>
    <x v="9"/>
    <x v="10"/>
    <x v="2"/>
    <x v="15"/>
    <x v="219"/>
    <x v="127"/>
    <x v="2"/>
    <s v="DL"/>
  </r>
  <r>
    <s v="B-26046"/>
    <x v="59"/>
    <x v="1"/>
    <x v="7"/>
    <x v="50"/>
    <x v="0"/>
    <x v="0"/>
    <x v="5"/>
    <x v="2"/>
    <x v="11"/>
    <x v="222"/>
    <x v="127"/>
    <x v="2"/>
    <s v="MH"/>
  </r>
  <r>
    <s v="B-26079"/>
    <x v="102"/>
    <x v="1"/>
    <x v="7"/>
    <x v="205"/>
    <x v="2"/>
    <x v="2"/>
    <x v="1"/>
    <x v="2"/>
    <x v="11"/>
    <x v="223"/>
    <x v="127"/>
    <x v="2"/>
    <s v="KA"/>
  </r>
  <r>
    <s v="B-26099"/>
    <x v="196"/>
    <x v="1"/>
    <x v="7"/>
    <x v="102"/>
    <x v="0"/>
    <x v="0"/>
    <x v="10"/>
    <x v="2"/>
    <x v="14"/>
    <x v="224"/>
    <x v="127"/>
    <x v="2"/>
    <s v="MH"/>
  </r>
  <r>
    <s v="B-25851"/>
    <x v="197"/>
    <x v="0"/>
    <x v="1"/>
    <x v="237"/>
    <x v="17"/>
    <x v="22"/>
    <x v="1"/>
    <x v="2"/>
    <x v="11"/>
    <x v="218"/>
    <x v="128"/>
    <x v="2"/>
    <s v="NL"/>
  </r>
  <r>
    <s v="B-25884"/>
    <x v="116"/>
    <x v="0"/>
    <x v="1"/>
    <x v="238"/>
    <x v="0"/>
    <x v="0"/>
    <x v="6"/>
    <x v="2"/>
    <x v="11"/>
    <x v="195"/>
    <x v="128"/>
    <x v="2"/>
    <s v="MH"/>
  </r>
  <r>
    <s v="B-25888"/>
    <x v="198"/>
    <x v="0"/>
    <x v="9"/>
    <x v="15"/>
    <x v="12"/>
    <x v="14"/>
    <x v="2"/>
    <x v="2"/>
    <x v="11"/>
    <x v="223"/>
    <x v="128"/>
    <x v="2"/>
    <s v="PB"/>
  </r>
  <r>
    <s v="B-25891"/>
    <x v="29"/>
    <x v="0"/>
    <x v="9"/>
    <x v="239"/>
    <x v="7"/>
    <x v="8"/>
    <x v="1"/>
    <x v="2"/>
    <x v="11"/>
    <x v="199"/>
    <x v="128"/>
    <x v="2"/>
    <s v="MP"/>
  </r>
  <r>
    <s v="B-25900"/>
    <x v="199"/>
    <x v="0"/>
    <x v="9"/>
    <x v="114"/>
    <x v="12"/>
    <x v="14"/>
    <x v="10"/>
    <x v="2"/>
    <x v="15"/>
    <x v="217"/>
    <x v="128"/>
    <x v="2"/>
    <s v="PB"/>
  </r>
  <r>
    <s v="B-25967"/>
    <x v="25"/>
    <x v="1"/>
    <x v="3"/>
    <x v="42"/>
    <x v="11"/>
    <x v="17"/>
    <x v="1"/>
    <x v="2"/>
    <x v="14"/>
    <x v="207"/>
    <x v="128"/>
    <x v="2"/>
    <s v="UP"/>
  </r>
  <r>
    <s v="B-25975"/>
    <x v="24"/>
    <x v="1"/>
    <x v="3"/>
    <x v="151"/>
    <x v="11"/>
    <x v="17"/>
    <x v="2"/>
    <x v="2"/>
    <x v="14"/>
    <x v="197"/>
    <x v="128"/>
    <x v="2"/>
    <s v="UP"/>
  </r>
  <r>
    <s v="B-26064"/>
    <x v="105"/>
    <x v="1"/>
    <x v="7"/>
    <x v="240"/>
    <x v="0"/>
    <x v="0"/>
    <x v="0"/>
    <x v="2"/>
    <x v="15"/>
    <x v="131"/>
    <x v="128"/>
    <x v="2"/>
    <s v="MH"/>
  </r>
  <r>
    <s v="B-25623"/>
    <x v="150"/>
    <x v="0"/>
    <x v="6"/>
    <x v="35"/>
    <x v="5"/>
    <x v="5"/>
    <x v="6"/>
    <x v="2"/>
    <x v="10"/>
    <x v="206"/>
    <x v="129"/>
    <x v="2"/>
    <s v="WB"/>
  </r>
  <r>
    <s v="B-25820"/>
    <x v="124"/>
    <x v="0"/>
    <x v="4"/>
    <x v="241"/>
    <x v="9"/>
    <x v="19"/>
    <x v="10"/>
    <x v="0"/>
    <x v="8"/>
    <x v="86"/>
    <x v="129"/>
    <x v="0"/>
    <s v="RJ"/>
  </r>
  <r>
    <s v="B-25850"/>
    <x v="200"/>
    <x v="0"/>
    <x v="1"/>
    <x v="7"/>
    <x v="16"/>
    <x v="21"/>
    <x v="2"/>
    <x v="2"/>
    <x v="9"/>
    <x v="180"/>
    <x v="129"/>
    <x v="2"/>
    <s v="GA"/>
  </r>
  <r>
    <s v="B-25938"/>
    <x v="12"/>
    <x v="1"/>
    <x v="3"/>
    <x v="242"/>
    <x v="18"/>
    <x v="23"/>
    <x v="1"/>
    <x v="0"/>
    <x v="7"/>
    <x v="144"/>
    <x v="129"/>
    <x v="0"/>
    <s v="HP"/>
  </r>
  <r>
    <s v="B-25977"/>
    <x v="84"/>
    <x v="1"/>
    <x v="3"/>
    <x v="243"/>
    <x v="3"/>
    <x v="3"/>
    <x v="10"/>
    <x v="2"/>
    <x v="10"/>
    <x v="191"/>
    <x v="129"/>
    <x v="2"/>
    <s v="GJ"/>
  </r>
  <r>
    <s v="B-26053"/>
    <x v="201"/>
    <x v="1"/>
    <x v="7"/>
    <x v="244"/>
    <x v="14"/>
    <x v="16"/>
    <x v="1"/>
    <x v="2"/>
    <x v="14"/>
    <x v="207"/>
    <x v="129"/>
    <x v="2"/>
    <s v="JK"/>
  </r>
  <r>
    <s v="B-26095"/>
    <x v="156"/>
    <x v="1"/>
    <x v="7"/>
    <x v="171"/>
    <x v="9"/>
    <x v="19"/>
    <x v="10"/>
    <x v="2"/>
    <x v="13"/>
    <x v="225"/>
    <x v="129"/>
    <x v="2"/>
    <s v="RJ"/>
  </r>
  <r>
    <s v="B-25605"/>
    <x v="202"/>
    <x v="0"/>
    <x v="6"/>
    <x v="87"/>
    <x v="5"/>
    <x v="5"/>
    <x v="3"/>
    <x v="2"/>
    <x v="3"/>
    <x v="131"/>
    <x v="130"/>
    <x v="2"/>
    <s v="WB"/>
  </r>
  <r>
    <s v="B-25613"/>
    <x v="203"/>
    <x v="0"/>
    <x v="6"/>
    <x v="6"/>
    <x v="6"/>
    <x v="6"/>
    <x v="8"/>
    <x v="2"/>
    <x v="3"/>
    <x v="226"/>
    <x v="130"/>
    <x v="2"/>
    <s v="HR"/>
  </r>
  <r>
    <s v="B-25622"/>
    <x v="150"/>
    <x v="0"/>
    <x v="6"/>
    <x v="171"/>
    <x v="9"/>
    <x v="19"/>
    <x v="2"/>
    <x v="2"/>
    <x v="3"/>
    <x v="227"/>
    <x v="130"/>
    <x v="2"/>
    <s v="RJ"/>
  </r>
  <r>
    <s v="B-25656"/>
    <x v="204"/>
    <x v="0"/>
    <x v="10"/>
    <x v="151"/>
    <x v="0"/>
    <x v="10"/>
    <x v="2"/>
    <x v="2"/>
    <x v="3"/>
    <x v="227"/>
    <x v="130"/>
    <x v="2"/>
    <s v="MH"/>
  </r>
  <r>
    <s v="B-25671"/>
    <x v="205"/>
    <x v="0"/>
    <x v="10"/>
    <x v="66"/>
    <x v="17"/>
    <x v="22"/>
    <x v="2"/>
    <x v="2"/>
    <x v="2"/>
    <x v="228"/>
    <x v="130"/>
    <x v="2"/>
    <s v="NL"/>
  </r>
  <r>
    <s v="B-25702"/>
    <x v="206"/>
    <x v="0"/>
    <x v="11"/>
    <x v="245"/>
    <x v="0"/>
    <x v="0"/>
    <x v="2"/>
    <x v="2"/>
    <x v="12"/>
    <x v="131"/>
    <x v="130"/>
    <x v="2"/>
    <s v="MH"/>
  </r>
  <r>
    <s v="B-25705"/>
    <x v="207"/>
    <x v="0"/>
    <x v="11"/>
    <x v="17"/>
    <x v="7"/>
    <x v="8"/>
    <x v="1"/>
    <x v="1"/>
    <x v="6"/>
    <x v="229"/>
    <x v="130"/>
    <x v="1"/>
    <s v="MP"/>
  </r>
  <r>
    <s v="B-25716"/>
    <x v="208"/>
    <x v="0"/>
    <x v="8"/>
    <x v="0"/>
    <x v="15"/>
    <x v="18"/>
    <x v="6"/>
    <x v="2"/>
    <x v="3"/>
    <x v="230"/>
    <x v="130"/>
    <x v="2"/>
    <s v="TN"/>
  </r>
  <r>
    <s v="B-25789"/>
    <x v="209"/>
    <x v="0"/>
    <x v="5"/>
    <x v="147"/>
    <x v="11"/>
    <x v="13"/>
    <x v="10"/>
    <x v="2"/>
    <x v="13"/>
    <x v="194"/>
    <x v="130"/>
    <x v="2"/>
    <s v="UP"/>
  </r>
  <r>
    <s v="B-25952"/>
    <x v="101"/>
    <x v="1"/>
    <x v="3"/>
    <x v="151"/>
    <x v="7"/>
    <x v="8"/>
    <x v="6"/>
    <x v="2"/>
    <x v="11"/>
    <x v="231"/>
    <x v="130"/>
    <x v="2"/>
    <s v="MP"/>
  </r>
  <r>
    <s v="B-25954"/>
    <x v="210"/>
    <x v="1"/>
    <x v="3"/>
    <x v="246"/>
    <x v="3"/>
    <x v="20"/>
    <x v="0"/>
    <x v="2"/>
    <x v="3"/>
    <x v="232"/>
    <x v="130"/>
    <x v="2"/>
    <s v="GJ"/>
  </r>
  <r>
    <s v="B-25964"/>
    <x v="211"/>
    <x v="1"/>
    <x v="3"/>
    <x v="247"/>
    <x v="7"/>
    <x v="8"/>
    <x v="6"/>
    <x v="2"/>
    <x v="10"/>
    <x v="233"/>
    <x v="130"/>
    <x v="2"/>
    <s v="MP"/>
  </r>
  <r>
    <s v="B-25987"/>
    <x v="17"/>
    <x v="1"/>
    <x v="3"/>
    <x v="248"/>
    <x v="8"/>
    <x v="9"/>
    <x v="7"/>
    <x v="2"/>
    <x v="10"/>
    <x v="234"/>
    <x v="130"/>
    <x v="2"/>
    <s v="DL"/>
  </r>
  <r>
    <s v="B-26001"/>
    <x v="212"/>
    <x v="1"/>
    <x v="2"/>
    <x v="249"/>
    <x v="8"/>
    <x v="9"/>
    <x v="1"/>
    <x v="2"/>
    <x v="11"/>
    <x v="219"/>
    <x v="130"/>
    <x v="2"/>
    <s v="DL"/>
  </r>
  <r>
    <s v="B-25865"/>
    <x v="1"/>
    <x v="0"/>
    <x v="1"/>
    <x v="250"/>
    <x v="7"/>
    <x v="8"/>
    <x v="2"/>
    <x v="2"/>
    <x v="3"/>
    <x v="235"/>
    <x v="131"/>
    <x v="2"/>
    <s v="MP"/>
  </r>
  <r>
    <s v="B-26093"/>
    <x v="64"/>
    <x v="1"/>
    <x v="7"/>
    <x v="100"/>
    <x v="0"/>
    <x v="10"/>
    <x v="10"/>
    <x v="2"/>
    <x v="3"/>
    <x v="183"/>
    <x v="131"/>
    <x v="2"/>
    <s v="MH"/>
  </r>
  <r>
    <s v="B-25632"/>
    <x v="213"/>
    <x v="0"/>
    <x v="6"/>
    <x v="172"/>
    <x v="18"/>
    <x v="23"/>
    <x v="1"/>
    <x v="2"/>
    <x v="15"/>
    <x v="236"/>
    <x v="132"/>
    <x v="2"/>
    <s v="HP"/>
  </r>
  <r>
    <s v="B-25662"/>
    <x v="214"/>
    <x v="0"/>
    <x v="10"/>
    <x v="106"/>
    <x v="0"/>
    <x v="0"/>
    <x v="1"/>
    <x v="2"/>
    <x v="9"/>
    <x v="195"/>
    <x v="132"/>
    <x v="2"/>
    <s v="MH"/>
  </r>
  <r>
    <s v="B-25667"/>
    <x v="215"/>
    <x v="0"/>
    <x v="10"/>
    <x v="48"/>
    <x v="6"/>
    <x v="6"/>
    <x v="6"/>
    <x v="2"/>
    <x v="11"/>
    <x v="216"/>
    <x v="132"/>
    <x v="2"/>
    <s v="HR"/>
  </r>
  <r>
    <s v="B-25677"/>
    <x v="216"/>
    <x v="0"/>
    <x v="11"/>
    <x v="251"/>
    <x v="5"/>
    <x v="5"/>
    <x v="10"/>
    <x v="1"/>
    <x v="1"/>
    <x v="211"/>
    <x v="132"/>
    <x v="1"/>
    <s v="WB"/>
  </r>
  <r>
    <s v="B-25735"/>
    <x v="217"/>
    <x v="0"/>
    <x v="8"/>
    <x v="252"/>
    <x v="11"/>
    <x v="13"/>
    <x v="2"/>
    <x v="2"/>
    <x v="11"/>
    <x v="220"/>
    <x v="132"/>
    <x v="2"/>
    <s v="UP"/>
  </r>
  <r>
    <s v="B-25758"/>
    <x v="218"/>
    <x v="0"/>
    <x v="0"/>
    <x v="73"/>
    <x v="18"/>
    <x v="23"/>
    <x v="10"/>
    <x v="2"/>
    <x v="10"/>
    <x v="237"/>
    <x v="132"/>
    <x v="2"/>
    <s v="HP"/>
  </r>
  <r>
    <s v="B-25790"/>
    <x v="219"/>
    <x v="0"/>
    <x v="5"/>
    <x v="253"/>
    <x v="1"/>
    <x v="1"/>
    <x v="10"/>
    <x v="1"/>
    <x v="6"/>
    <x v="185"/>
    <x v="133"/>
    <x v="1"/>
    <s v="BR"/>
  </r>
  <r>
    <s v="B-25769"/>
    <x v="34"/>
    <x v="0"/>
    <x v="5"/>
    <x v="254"/>
    <x v="0"/>
    <x v="0"/>
    <x v="1"/>
    <x v="2"/>
    <x v="3"/>
    <x v="49"/>
    <x v="134"/>
    <x v="2"/>
    <s v="MH"/>
  </r>
  <r>
    <s v="B-25714"/>
    <x v="220"/>
    <x v="0"/>
    <x v="8"/>
    <x v="255"/>
    <x v="2"/>
    <x v="2"/>
    <x v="1"/>
    <x v="2"/>
    <x v="11"/>
    <x v="216"/>
    <x v="135"/>
    <x v="2"/>
    <s v="KA"/>
  </r>
  <r>
    <s v="B-25725"/>
    <x v="221"/>
    <x v="0"/>
    <x v="8"/>
    <x v="256"/>
    <x v="17"/>
    <x v="22"/>
    <x v="3"/>
    <x v="2"/>
    <x v="11"/>
    <x v="238"/>
    <x v="135"/>
    <x v="2"/>
    <s v="NL"/>
  </r>
  <r>
    <s v="B-25732"/>
    <x v="222"/>
    <x v="0"/>
    <x v="8"/>
    <x v="257"/>
    <x v="2"/>
    <x v="2"/>
    <x v="1"/>
    <x v="2"/>
    <x v="10"/>
    <x v="210"/>
    <x v="135"/>
    <x v="2"/>
    <s v="KA"/>
  </r>
  <r>
    <s v="B-25647"/>
    <x v="223"/>
    <x v="0"/>
    <x v="10"/>
    <x v="13"/>
    <x v="4"/>
    <x v="4"/>
    <x v="6"/>
    <x v="2"/>
    <x v="3"/>
    <x v="185"/>
    <x v="136"/>
    <x v="2"/>
    <s v="KL"/>
  </r>
  <r>
    <s v="B-25696"/>
    <x v="224"/>
    <x v="0"/>
    <x v="11"/>
    <x v="258"/>
    <x v="2"/>
    <x v="2"/>
    <x v="2"/>
    <x v="1"/>
    <x v="5"/>
    <x v="174"/>
    <x v="136"/>
    <x v="1"/>
    <s v="KA"/>
  </r>
  <r>
    <s v="B-25707"/>
    <x v="146"/>
    <x v="0"/>
    <x v="8"/>
    <x v="239"/>
    <x v="0"/>
    <x v="0"/>
    <x v="10"/>
    <x v="2"/>
    <x v="10"/>
    <x v="237"/>
    <x v="136"/>
    <x v="2"/>
    <s v="MH"/>
  </r>
  <r>
    <s v="B-25741"/>
    <x v="225"/>
    <x v="0"/>
    <x v="0"/>
    <x v="259"/>
    <x v="7"/>
    <x v="8"/>
    <x v="3"/>
    <x v="1"/>
    <x v="6"/>
    <x v="239"/>
    <x v="136"/>
    <x v="1"/>
    <s v="MP"/>
  </r>
  <r>
    <s v="B-25796"/>
    <x v="98"/>
    <x v="0"/>
    <x v="5"/>
    <x v="260"/>
    <x v="0"/>
    <x v="0"/>
    <x v="10"/>
    <x v="2"/>
    <x v="3"/>
    <x v="165"/>
    <x v="136"/>
    <x v="2"/>
    <s v="MH"/>
  </r>
  <r>
    <s v="B-25641"/>
    <x v="226"/>
    <x v="0"/>
    <x v="6"/>
    <x v="64"/>
    <x v="5"/>
    <x v="5"/>
    <x v="10"/>
    <x v="0"/>
    <x v="7"/>
    <x v="193"/>
    <x v="136"/>
    <x v="0"/>
    <s v="WB"/>
  </r>
  <r>
    <s v="B-25774"/>
    <x v="227"/>
    <x v="0"/>
    <x v="5"/>
    <x v="261"/>
    <x v="12"/>
    <x v="6"/>
    <x v="1"/>
    <x v="0"/>
    <x v="7"/>
    <x v="203"/>
    <x v="136"/>
    <x v="0"/>
    <s v="PB"/>
  </r>
  <r>
    <s v="B-25678"/>
    <x v="228"/>
    <x v="0"/>
    <x v="11"/>
    <x v="262"/>
    <x v="2"/>
    <x v="2"/>
    <x v="2"/>
    <x v="2"/>
    <x v="3"/>
    <x v="135"/>
    <x v="137"/>
    <x v="2"/>
    <s v="KA"/>
  </r>
  <r>
    <s v="B-25736"/>
    <x v="229"/>
    <x v="0"/>
    <x v="8"/>
    <x v="263"/>
    <x v="0"/>
    <x v="0"/>
    <x v="0"/>
    <x v="2"/>
    <x v="14"/>
    <x v="177"/>
    <x v="137"/>
    <x v="2"/>
    <s v="MH"/>
  </r>
  <r>
    <s v="B-25802"/>
    <x v="99"/>
    <x v="0"/>
    <x v="4"/>
    <x v="264"/>
    <x v="0"/>
    <x v="0"/>
    <x v="0"/>
    <x v="2"/>
    <x v="3"/>
    <x v="191"/>
    <x v="137"/>
    <x v="2"/>
    <s v="MH"/>
  </r>
  <r>
    <s v="B-25845"/>
    <x v="27"/>
    <x v="0"/>
    <x v="1"/>
    <x v="265"/>
    <x v="4"/>
    <x v="4"/>
    <x v="6"/>
    <x v="1"/>
    <x v="5"/>
    <x v="240"/>
    <x v="137"/>
    <x v="1"/>
    <s v="KL"/>
  </r>
  <r>
    <s v="B-25994"/>
    <x v="93"/>
    <x v="1"/>
    <x v="2"/>
    <x v="266"/>
    <x v="8"/>
    <x v="9"/>
    <x v="0"/>
    <x v="1"/>
    <x v="5"/>
    <x v="241"/>
    <x v="137"/>
    <x v="1"/>
    <s v="DL"/>
  </r>
  <r>
    <s v="B-25646"/>
    <x v="230"/>
    <x v="0"/>
    <x v="10"/>
    <x v="149"/>
    <x v="1"/>
    <x v="1"/>
    <x v="1"/>
    <x v="2"/>
    <x v="3"/>
    <x v="211"/>
    <x v="138"/>
    <x v="2"/>
    <s v="BR"/>
  </r>
  <r>
    <s v="B-25701"/>
    <x v="231"/>
    <x v="0"/>
    <x v="11"/>
    <x v="267"/>
    <x v="7"/>
    <x v="8"/>
    <x v="1"/>
    <x v="2"/>
    <x v="14"/>
    <x v="218"/>
    <x v="138"/>
    <x v="2"/>
    <s v="MP"/>
  </r>
  <r>
    <s v="B-25722"/>
    <x v="232"/>
    <x v="0"/>
    <x v="8"/>
    <x v="268"/>
    <x v="18"/>
    <x v="23"/>
    <x v="5"/>
    <x v="2"/>
    <x v="10"/>
    <x v="153"/>
    <x v="138"/>
    <x v="2"/>
    <s v="HP"/>
  </r>
  <r>
    <s v="B-26003"/>
    <x v="85"/>
    <x v="1"/>
    <x v="2"/>
    <x v="269"/>
    <x v="7"/>
    <x v="7"/>
    <x v="2"/>
    <x v="0"/>
    <x v="8"/>
    <x v="242"/>
    <x v="138"/>
    <x v="0"/>
    <s v="MP"/>
  </r>
  <r>
    <s v="B-25742"/>
    <x v="225"/>
    <x v="0"/>
    <x v="0"/>
    <x v="270"/>
    <x v="16"/>
    <x v="21"/>
    <x v="1"/>
    <x v="2"/>
    <x v="14"/>
    <x v="216"/>
    <x v="138"/>
    <x v="2"/>
    <s v="GA"/>
  </r>
  <r>
    <s v="B-25745"/>
    <x v="233"/>
    <x v="0"/>
    <x v="0"/>
    <x v="11"/>
    <x v="3"/>
    <x v="20"/>
    <x v="2"/>
    <x v="2"/>
    <x v="10"/>
    <x v="179"/>
    <x v="138"/>
    <x v="2"/>
    <s v="GJ"/>
  </r>
  <r>
    <s v="B-25751"/>
    <x v="32"/>
    <x v="0"/>
    <x v="0"/>
    <x v="271"/>
    <x v="0"/>
    <x v="0"/>
    <x v="10"/>
    <x v="2"/>
    <x v="13"/>
    <x v="218"/>
    <x v="138"/>
    <x v="2"/>
    <s v="MH"/>
  </r>
  <r>
    <s v="B-25953"/>
    <x v="210"/>
    <x v="1"/>
    <x v="3"/>
    <x v="272"/>
    <x v="13"/>
    <x v="15"/>
    <x v="6"/>
    <x v="2"/>
    <x v="11"/>
    <x v="193"/>
    <x v="138"/>
    <x v="2"/>
    <s v="AD"/>
  </r>
  <r>
    <s v="B-25759"/>
    <x v="234"/>
    <x v="0"/>
    <x v="0"/>
    <x v="16"/>
    <x v="10"/>
    <x v="12"/>
    <x v="7"/>
    <x v="2"/>
    <x v="11"/>
    <x v="211"/>
    <x v="139"/>
    <x v="2"/>
    <s v="SK"/>
  </r>
  <r>
    <s v="B-25621"/>
    <x v="83"/>
    <x v="0"/>
    <x v="6"/>
    <x v="94"/>
    <x v="7"/>
    <x v="7"/>
    <x v="0"/>
    <x v="1"/>
    <x v="6"/>
    <x v="243"/>
    <x v="140"/>
    <x v="1"/>
    <s v="MP"/>
  </r>
  <r>
    <s v="B-25706"/>
    <x v="146"/>
    <x v="0"/>
    <x v="8"/>
    <x v="273"/>
    <x v="16"/>
    <x v="21"/>
    <x v="6"/>
    <x v="2"/>
    <x v="10"/>
    <x v="177"/>
    <x v="141"/>
    <x v="2"/>
    <s v="GA"/>
  </r>
  <r>
    <s v="B-25783"/>
    <x v="19"/>
    <x v="0"/>
    <x v="5"/>
    <x v="103"/>
    <x v="7"/>
    <x v="8"/>
    <x v="10"/>
    <x v="2"/>
    <x v="10"/>
    <x v="199"/>
    <x v="141"/>
    <x v="2"/>
    <s v="MP"/>
  </r>
  <r>
    <s v="B-25638"/>
    <x v="47"/>
    <x v="0"/>
    <x v="6"/>
    <x v="67"/>
    <x v="0"/>
    <x v="10"/>
    <x v="2"/>
    <x v="0"/>
    <x v="0"/>
    <x v="244"/>
    <x v="141"/>
    <x v="0"/>
    <s v="MH"/>
  </r>
  <r>
    <s v="B-25674"/>
    <x v="235"/>
    <x v="0"/>
    <x v="10"/>
    <x v="22"/>
    <x v="0"/>
    <x v="10"/>
    <x v="0"/>
    <x v="2"/>
    <x v="14"/>
    <x v="207"/>
    <x v="142"/>
    <x v="2"/>
    <s v="MH"/>
  </r>
  <r>
    <s v="B-25709"/>
    <x v="146"/>
    <x v="0"/>
    <x v="8"/>
    <x v="274"/>
    <x v="7"/>
    <x v="8"/>
    <x v="3"/>
    <x v="2"/>
    <x v="3"/>
    <x v="183"/>
    <x v="142"/>
    <x v="2"/>
    <s v="MP"/>
  </r>
  <r>
    <s v="B-25961"/>
    <x v="62"/>
    <x v="1"/>
    <x v="3"/>
    <x v="254"/>
    <x v="3"/>
    <x v="20"/>
    <x v="0"/>
    <x v="2"/>
    <x v="15"/>
    <x v="182"/>
    <x v="142"/>
    <x v="2"/>
    <s v="GJ"/>
  </r>
  <r>
    <s v="B-25686"/>
    <x v="180"/>
    <x v="0"/>
    <x v="11"/>
    <x v="162"/>
    <x v="18"/>
    <x v="23"/>
    <x v="1"/>
    <x v="2"/>
    <x v="3"/>
    <x v="245"/>
    <x v="143"/>
    <x v="2"/>
    <s v="HP"/>
  </r>
  <r>
    <s v="B-25757"/>
    <x v="236"/>
    <x v="0"/>
    <x v="0"/>
    <x v="275"/>
    <x v="7"/>
    <x v="8"/>
    <x v="6"/>
    <x v="2"/>
    <x v="14"/>
    <x v="207"/>
    <x v="143"/>
    <x v="2"/>
    <s v="MP"/>
  </r>
  <r>
    <s v="B-25626"/>
    <x v="109"/>
    <x v="0"/>
    <x v="6"/>
    <x v="102"/>
    <x v="0"/>
    <x v="0"/>
    <x v="10"/>
    <x v="1"/>
    <x v="5"/>
    <x v="229"/>
    <x v="144"/>
    <x v="1"/>
    <s v="MH"/>
  </r>
  <r>
    <s v="B-25738"/>
    <x v="237"/>
    <x v="0"/>
    <x v="0"/>
    <x v="19"/>
    <x v="12"/>
    <x v="6"/>
    <x v="1"/>
    <x v="0"/>
    <x v="7"/>
    <x v="140"/>
    <x v="144"/>
    <x v="0"/>
    <s v="PB"/>
  </r>
  <r>
    <s v="B-25932"/>
    <x v="104"/>
    <x v="1"/>
    <x v="3"/>
    <x v="276"/>
    <x v="7"/>
    <x v="8"/>
    <x v="6"/>
    <x v="0"/>
    <x v="7"/>
    <x v="125"/>
    <x v="144"/>
    <x v="0"/>
    <s v="MP"/>
  </r>
  <r>
    <s v="B-25661"/>
    <x v="214"/>
    <x v="0"/>
    <x v="10"/>
    <x v="233"/>
    <x v="14"/>
    <x v="16"/>
    <x v="2"/>
    <x v="2"/>
    <x v="11"/>
    <x v="236"/>
    <x v="145"/>
    <x v="2"/>
    <s v="JK"/>
  </r>
  <r>
    <s v="B-25672"/>
    <x v="235"/>
    <x v="0"/>
    <x v="10"/>
    <x v="277"/>
    <x v="13"/>
    <x v="15"/>
    <x v="10"/>
    <x v="2"/>
    <x v="10"/>
    <x v="191"/>
    <x v="145"/>
    <x v="2"/>
    <s v="AD"/>
  </r>
  <r>
    <s v="B-25737"/>
    <x v="238"/>
    <x v="0"/>
    <x v="0"/>
    <x v="73"/>
    <x v="7"/>
    <x v="8"/>
    <x v="2"/>
    <x v="2"/>
    <x v="2"/>
    <x v="246"/>
    <x v="145"/>
    <x v="2"/>
    <s v="MP"/>
  </r>
  <r>
    <s v="B-25775"/>
    <x v="239"/>
    <x v="0"/>
    <x v="5"/>
    <x v="278"/>
    <x v="6"/>
    <x v="6"/>
    <x v="1"/>
    <x v="2"/>
    <x v="10"/>
    <x v="170"/>
    <x v="146"/>
    <x v="2"/>
    <s v="HR"/>
  </r>
  <r>
    <s v="B-25999"/>
    <x v="240"/>
    <x v="1"/>
    <x v="2"/>
    <x v="279"/>
    <x v="8"/>
    <x v="9"/>
    <x v="10"/>
    <x v="2"/>
    <x v="10"/>
    <x v="187"/>
    <x v="146"/>
    <x v="2"/>
    <s v="DL"/>
  </r>
  <r>
    <s v="B-25721"/>
    <x v="241"/>
    <x v="0"/>
    <x v="8"/>
    <x v="280"/>
    <x v="6"/>
    <x v="6"/>
    <x v="3"/>
    <x v="2"/>
    <x v="14"/>
    <x v="197"/>
    <x v="147"/>
    <x v="2"/>
    <s v="HR"/>
  </r>
  <r>
    <s v="B-25734"/>
    <x v="242"/>
    <x v="0"/>
    <x v="8"/>
    <x v="229"/>
    <x v="7"/>
    <x v="8"/>
    <x v="2"/>
    <x v="1"/>
    <x v="6"/>
    <x v="117"/>
    <x v="148"/>
    <x v="1"/>
    <s v="MP"/>
  </r>
  <r>
    <s v="B-25766"/>
    <x v="243"/>
    <x v="0"/>
    <x v="0"/>
    <x v="0"/>
    <x v="9"/>
    <x v="19"/>
    <x v="1"/>
    <x v="2"/>
    <x v="3"/>
    <x v="247"/>
    <x v="148"/>
    <x v="2"/>
    <s v="RJ"/>
  </r>
  <r>
    <s v="B-25776"/>
    <x v="244"/>
    <x v="0"/>
    <x v="5"/>
    <x v="281"/>
    <x v="0"/>
    <x v="0"/>
    <x v="1"/>
    <x v="2"/>
    <x v="13"/>
    <x v="172"/>
    <x v="149"/>
    <x v="2"/>
    <s v="MH"/>
  </r>
  <r>
    <s v="B-25652"/>
    <x v="245"/>
    <x v="0"/>
    <x v="10"/>
    <x v="282"/>
    <x v="16"/>
    <x v="21"/>
    <x v="3"/>
    <x v="2"/>
    <x v="14"/>
    <x v="195"/>
    <x v="150"/>
    <x v="2"/>
    <s v="GA"/>
  </r>
  <r>
    <s v="B-25795"/>
    <x v="98"/>
    <x v="0"/>
    <x v="5"/>
    <x v="283"/>
    <x v="10"/>
    <x v="12"/>
    <x v="1"/>
    <x v="1"/>
    <x v="5"/>
    <x v="248"/>
    <x v="150"/>
    <x v="1"/>
    <s v="SK"/>
  </r>
  <r>
    <s v="B-25782"/>
    <x v="19"/>
    <x v="0"/>
    <x v="5"/>
    <x v="243"/>
    <x v="0"/>
    <x v="0"/>
    <x v="3"/>
    <x v="0"/>
    <x v="8"/>
    <x v="249"/>
    <x v="151"/>
    <x v="0"/>
    <s v="MH"/>
  </r>
  <r>
    <s v="B-25699"/>
    <x v="246"/>
    <x v="0"/>
    <x v="11"/>
    <x v="284"/>
    <x v="11"/>
    <x v="13"/>
    <x v="10"/>
    <x v="0"/>
    <x v="7"/>
    <x v="211"/>
    <x v="151"/>
    <x v="0"/>
    <s v="UP"/>
  </r>
  <r>
    <s v="B-25648"/>
    <x v="247"/>
    <x v="0"/>
    <x v="10"/>
    <x v="59"/>
    <x v="12"/>
    <x v="6"/>
    <x v="10"/>
    <x v="1"/>
    <x v="5"/>
    <x v="133"/>
    <x v="152"/>
    <x v="1"/>
    <s v="PB"/>
  </r>
  <r>
    <s v="B-25703"/>
    <x v="248"/>
    <x v="0"/>
    <x v="11"/>
    <x v="251"/>
    <x v="7"/>
    <x v="8"/>
    <x v="1"/>
    <x v="0"/>
    <x v="7"/>
    <x v="185"/>
    <x v="152"/>
    <x v="0"/>
    <s v="MP"/>
  </r>
  <r>
    <s v="B-25942"/>
    <x v="249"/>
    <x v="1"/>
    <x v="3"/>
    <x v="95"/>
    <x v="13"/>
    <x v="15"/>
    <x v="1"/>
    <x v="1"/>
    <x v="4"/>
    <x v="250"/>
    <x v="152"/>
    <x v="1"/>
    <s v="AD"/>
  </r>
  <r>
    <s v="B-25723"/>
    <x v="250"/>
    <x v="0"/>
    <x v="8"/>
    <x v="285"/>
    <x v="0"/>
    <x v="0"/>
    <x v="10"/>
    <x v="2"/>
    <x v="10"/>
    <x v="187"/>
    <x v="153"/>
    <x v="2"/>
    <s v="MH"/>
  </r>
  <r>
    <s v="B-25750"/>
    <x v="32"/>
    <x v="0"/>
    <x v="0"/>
    <x v="286"/>
    <x v="7"/>
    <x v="8"/>
    <x v="1"/>
    <x v="0"/>
    <x v="8"/>
    <x v="59"/>
    <x v="153"/>
    <x v="0"/>
    <s v="MP"/>
  </r>
  <r>
    <s v="B-25649"/>
    <x v="251"/>
    <x v="0"/>
    <x v="10"/>
    <x v="224"/>
    <x v="6"/>
    <x v="6"/>
    <x v="1"/>
    <x v="2"/>
    <x v="10"/>
    <x v="191"/>
    <x v="154"/>
    <x v="2"/>
    <s v="HR"/>
  </r>
  <r>
    <s v="B-25680"/>
    <x v="252"/>
    <x v="0"/>
    <x v="11"/>
    <x v="243"/>
    <x v="7"/>
    <x v="8"/>
    <x v="2"/>
    <x v="2"/>
    <x v="3"/>
    <x v="251"/>
    <x v="154"/>
    <x v="2"/>
    <s v="MP"/>
  </r>
  <r>
    <s v="B-25777"/>
    <x v="253"/>
    <x v="0"/>
    <x v="5"/>
    <x v="127"/>
    <x v="7"/>
    <x v="8"/>
    <x v="6"/>
    <x v="1"/>
    <x v="1"/>
    <x v="144"/>
    <x v="154"/>
    <x v="1"/>
    <s v="MP"/>
  </r>
  <r>
    <s v="B-25792"/>
    <x v="98"/>
    <x v="0"/>
    <x v="5"/>
    <x v="7"/>
    <x v="0"/>
    <x v="0"/>
    <x v="2"/>
    <x v="2"/>
    <x v="10"/>
    <x v="130"/>
    <x v="154"/>
    <x v="2"/>
    <s v="MH"/>
  </r>
  <r>
    <s v="B-25655"/>
    <x v="204"/>
    <x v="0"/>
    <x v="10"/>
    <x v="163"/>
    <x v="7"/>
    <x v="8"/>
    <x v="2"/>
    <x v="2"/>
    <x v="11"/>
    <x v="179"/>
    <x v="155"/>
    <x v="2"/>
    <s v="MP"/>
  </r>
  <r>
    <s v="B-25681"/>
    <x v="252"/>
    <x v="0"/>
    <x v="11"/>
    <x v="287"/>
    <x v="7"/>
    <x v="8"/>
    <x v="2"/>
    <x v="1"/>
    <x v="1"/>
    <x v="152"/>
    <x v="156"/>
    <x v="1"/>
    <s v="MP"/>
  </r>
  <r>
    <s v="B-25998"/>
    <x v="14"/>
    <x v="1"/>
    <x v="2"/>
    <x v="288"/>
    <x v="9"/>
    <x v="11"/>
    <x v="0"/>
    <x v="0"/>
    <x v="7"/>
    <x v="170"/>
    <x v="157"/>
    <x v="0"/>
    <s v="RJ"/>
  </r>
  <r>
    <s v="B-25767"/>
    <x v="254"/>
    <x v="0"/>
    <x v="0"/>
    <x v="289"/>
    <x v="5"/>
    <x v="5"/>
    <x v="2"/>
    <x v="1"/>
    <x v="6"/>
    <x v="234"/>
    <x v="157"/>
    <x v="1"/>
    <s v="WB"/>
  </r>
  <r>
    <s v="B-26041"/>
    <x v="255"/>
    <x v="1"/>
    <x v="2"/>
    <x v="290"/>
    <x v="6"/>
    <x v="6"/>
    <x v="0"/>
    <x v="0"/>
    <x v="7"/>
    <x v="116"/>
    <x v="157"/>
    <x v="0"/>
    <s v="HR"/>
  </r>
  <r>
    <s v="B-25756"/>
    <x v="256"/>
    <x v="0"/>
    <x v="0"/>
    <x v="291"/>
    <x v="0"/>
    <x v="0"/>
    <x v="6"/>
    <x v="1"/>
    <x v="5"/>
    <x v="29"/>
    <x v="158"/>
    <x v="1"/>
    <s v="MH"/>
  </r>
  <r>
    <s v="B-25793"/>
    <x v="98"/>
    <x v="0"/>
    <x v="5"/>
    <x v="131"/>
    <x v="7"/>
    <x v="8"/>
    <x v="0"/>
    <x v="2"/>
    <x v="11"/>
    <x v="167"/>
    <x v="158"/>
    <x v="2"/>
    <s v="MP"/>
  </r>
  <r>
    <s v="B-25720"/>
    <x v="257"/>
    <x v="0"/>
    <x v="8"/>
    <x v="292"/>
    <x v="12"/>
    <x v="6"/>
    <x v="10"/>
    <x v="0"/>
    <x v="8"/>
    <x v="194"/>
    <x v="159"/>
    <x v="0"/>
    <s v="PB"/>
  </r>
  <r>
    <s v="B-25643"/>
    <x v="258"/>
    <x v="0"/>
    <x v="6"/>
    <x v="244"/>
    <x v="14"/>
    <x v="16"/>
    <x v="5"/>
    <x v="0"/>
    <x v="0"/>
    <x v="252"/>
    <x v="160"/>
    <x v="0"/>
    <s v="JK"/>
  </r>
  <r>
    <s v="B-25931"/>
    <x v="104"/>
    <x v="1"/>
    <x v="3"/>
    <x v="293"/>
    <x v="0"/>
    <x v="0"/>
    <x v="2"/>
    <x v="0"/>
    <x v="8"/>
    <x v="251"/>
    <x v="160"/>
    <x v="0"/>
    <s v="MH"/>
  </r>
  <r>
    <s v="B-25740"/>
    <x v="225"/>
    <x v="0"/>
    <x v="0"/>
    <x v="294"/>
    <x v="0"/>
    <x v="0"/>
    <x v="2"/>
    <x v="2"/>
    <x v="10"/>
    <x v="167"/>
    <x v="161"/>
    <x v="2"/>
    <s v="MH"/>
  </r>
  <r>
    <s v="B-25956"/>
    <x v="259"/>
    <x v="1"/>
    <x v="3"/>
    <x v="140"/>
    <x v="0"/>
    <x v="0"/>
    <x v="6"/>
    <x v="2"/>
    <x v="12"/>
    <x v="163"/>
    <x v="161"/>
    <x v="2"/>
    <s v="MH"/>
  </r>
  <r>
    <s v="B-25610"/>
    <x v="108"/>
    <x v="0"/>
    <x v="6"/>
    <x v="56"/>
    <x v="1"/>
    <x v="1"/>
    <x v="6"/>
    <x v="1"/>
    <x v="4"/>
    <x v="253"/>
    <x v="162"/>
    <x v="1"/>
    <s v="BR"/>
  </r>
  <r>
    <s v="B-25710"/>
    <x v="260"/>
    <x v="0"/>
    <x v="8"/>
    <x v="89"/>
    <x v="0"/>
    <x v="10"/>
    <x v="7"/>
    <x v="0"/>
    <x v="7"/>
    <x v="254"/>
    <x v="162"/>
    <x v="0"/>
    <s v="MH"/>
  </r>
  <r>
    <s v="B-25627"/>
    <x v="109"/>
    <x v="0"/>
    <x v="6"/>
    <x v="25"/>
    <x v="7"/>
    <x v="8"/>
    <x v="6"/>
    <x v="2"/>
    <x v="10"/>
    <x v="160"/>
    <x v="163"/>
    <x v="2"/>
    <s v="MP"/>
  </r>
  <r>
    <s v="B-26062"/>
    <x v="261"/>
    <x v="1"/>
    <x v="7"/>
    <x v="282"/>
    <x v="16"/>
    <x v="21"/>
    <x v="2"/>
    <x v="2"/>
    <x v="10"/>
    <x v="179"/>
    <x v="164"/>
    <x v="2"/>
    <s v="GA"/>
  </r>
  <r>
    <s v="B-25780"/>
    <x v="262"/>
    <x v="0"/>
    <x v="5"/>
    <x v="295"/>
    <x v="13"/>
    <x v="15"/>
    <x v="2"/>
    <x v="1"/>
    <x v="5"/>
    <x v="255"/>
    <x v="165"/>
    <x v="1"/>
    <s v="AD"/>
  </r>
  <r>
    <s v="B-25733"/>
    <x v="263"/>
    <x v="0"/>
    <x v="8"/>
    <x v="296"/>
    <x v="0"/>
    <x v="0"/>
    <x v="3"/>
    <x v="2"/>
    <x v="10"/>
    <x v="166"/>
    <x v="166"/>
    <x v="2"/>
    <s v="MH"/>
  </r>
  <r>
    <s v="B-25933"/>
    <x v="104"/>
    <x v="1"/>
    <x v="3"/>
    <x v="242"/>
    <x v="0"/>
    <x v="0"/>
    <x v="2"/>
    <x v="2"/>
    <x v="10"/>
    <x v="256"/>
    <x v="167"/>
    <x v="2"/>
    <s v="MH"/>
  </r>
  <r>
    <s v="B-25754"/>
    <x v="264"/>
    <x v="0"/>
    <x v="0"/>
    <x v="147"/>
    <x v="1"/>
    <x v="1"/>
    <x v="3"/>
    <x v="2"/>
    <x v="13"/>
    <x v="257"/>
    <x v="168"/>
    <x v="2"/>
    <s v="BR"/>
  </r>
  <r>
    <s v="B-25657"/>
    <x v="265"/>
    <x v="0"/>
    <x v="10"/>
    <x v="139"/>
    <x v="7"/>
    <x v="7"/>
    <x v="6"/>
    <x v="1"/>
    <x v="6"/>
    <x v="258"/>
    <x v="169"/>
    <x v="1"/>
    <s v="MP"/>
  </r>
  <r>
    <s v="B-25727"/>
    <x v="20"/>
    <x v="0"/>
    <x v="8"/>
    <x v="297"/>
    <x v="7"/>
    <x v="8"/>
    <x v="7"/>
    <x v="2"/>
    <x v="15"/>
    <x v="132"/>
    <x v="169"/>
    <x v="2"/>
    <s v="MP"/>
  </r>
  <r>
    <s v="B-25781"/>
    <x v="266"/>
    <x v="0"/>
    <x v="5"/>
    <x v="298"/>
    <x v="3"/>
    <x v="20"/>
    <x v="5"/>
    <x v="2"/>
    <x v="11"/>
    <x v="150"/>
    <x v="170"/>
    <x v="2"/>
    <s v="GJ"/>
  </r>
  <r>
    <s v="B-25679"/>
    <x v="252"/>
    <x v="0"/>
    <x v="11"/>
    <x v="299"/>
    <x v="0"/>
    <x v="0"/>
    <x v="10"/>
    <x v="2"/>
    <x v="3"/>
    <x v="259"/>
    <x v="171"/>
    <x v="2"/>
    <s v="MH"/>
  </r>
  <r>
    <s v="B-25724"/>
    <x v="267"/>
    <x v="0"/>
    <x v="8"/>
    <x v="10"/>
    <x v="7"/>
    <x v="8"/>
    <x v="1"/>
    <x v="0"/>
    <x v="0"/>
    <x v="84"/>
    <x v="172"/>
    <x v="0"/>
    <s v="MP"/>
  </r>
  <r>
    <s v="B-25763"/>
    <x v="268"/>
    <x v="0"/>
    <x v="0"/>
    <x v="300"/>
    <x v="3"/>
    <x v="20"/>
    <x v="2"/>
    <x v="0"/>
    <x v="8"/>
    <x v="230"/>
    <x v="173"/>
    <x v="0"/>
    <s v="GJ"/>
  </r>
  <r>
    <s v="B-25755"/>
    <x v="269"/>
    <x v="0"/>
    <x v="0"/>
    <x v="301"/>
    <x v="4"/>
    <x v="4"/>
    <x v="2"/>
    <x v="2"/>
    <x v="3"/>
    <x v="165"/>
    <x v="174"/>
    <x v="2"/>
    <s v="KL"/>
  </r>
  <r>
    <s v="B-25612"/>
    <x v="203"/>
    <x v="0"/>
    <x v="6"/>
    <x v="153"/>
    <x v="12"/>
    <x v="6"/>
    <x v="1"/>
    <x v="0"/>
    <x v="8"/>
    <x v="98"/>
    <x v="175"/>
    <x v="0"/>
    <s v="PB"/>
  </r>
  <r>
    <s v="B-25739"/>
    <x v="225"/>
    <x v="0"/>
    <x v="0"/>
    <x v="302"/>
    <x v="6"/>
    <x v="6"/>
    <x v="1"/>
    <x v="0"/>
    <x v="8"/>
    <x v="188"/>
    <x v="176"/>
    <x v="0"/>
    <s v="HR"/>
  </r>
  <r>
    <s v="B-25753"/>
    <x v="270"/>
    <x v="0"/>
    <x v="0"/>
    <x v="168"/>
    <x v="11"/>
    <x v="13"/>
    <x v="0"/>
    <x v="2"/>
    <x v="13"/>
    <x v="196"/>
    <x v="176"/>
    <x v="2"/>
    <s v="UP"/>
  </r>
  <r>
    <s v="B-25711"/>
    <x v="271"/>
    <x v="0"/>
    <x v="8"/>
    <x v="33"/>
    <x v="7"/>
    <x v="7"/>
    <x v="6"/>
    <x v="2"/>
    <x v="11"/>
    <x v="133"/>
    <x v="177"/>
    <x v="2"/>
    <s v="MP"/>
  </r>
  <r>
    <s v="B-25611"/>
    <x v="272"/>
    <x v="0"/>
    <x v="6"/>
    <x v="80"/>
    <x v="4"/>
    <x v="4"/>
    <x v="1"/>
    <x v="2"/>
    <x v="3"/>
    <x v="260"/>
    <x v="178"/>
    <x v="2"/>
    <s v="KL"/>
  </r>
  <r>
    <s v="B-25603"/>
    <x v="134"/>
    <x v="0"/>
    <x v="6"/>
    <x v="152"/>
    <x v="7"/>
    <x v="7"/>
    <x v="0"/>
    <x v="2"/>
    <x v="2"/>
    <x v="261"/>
    <x v="179"/>
    <x v="2"/>
    <s v="MP"/>
  </r>
  <r>
    <s v="B-25651"/>
    <x v="273"/>
    <x v="0"/>
    <x v="10"/>
    <x v="29"/>
    <x v="7"/>
    <x v="8"/>
    <x v="6"/>
    <x v="0"/>
    <x v="0"/>
    <x v="209"/>
    <x v="179"/>
    <x v="0"/>
    <s v="MP"/>
  </r>
  <r>
    <s v="B-25640"/>
    <x v="226"/>
    <x v="0"/>
    <x v="6"/>
    <x v="126"/>
    <x v="9"/>
    <x v="19"/>
    <x v="1"/>
    <x v="2"/>
    <x v="2"/>
    <x v="152"/>
    <x v="180"/>
    <x v="2"/>
    <s v="RJ"/>
  </r>
  <r>
    <s v="B-25704"/>
    <x v="274"/>
    <x v="0"/>
    <x v="11"/>
    <x v="303"/>
    <x v="0"/>
    <x v="0"/>
    <x v="2"/>
    <x v="1"/>
    <x v="1"/>
    <x v="91"/>
    <x v="181"/>
    <x v="1"/>
    <s v="MH"/>
  </r>
  <r>
    <s v="B-25791"/>
    <x v="98"/>
    <x v="0"/>
    <x v="5"/>
    <x v="304"/>
    <x v="4"/>
    <x v="4"/>
    <x v="1"/>
    <x v="2"/>
    <x v="3"/>
    <x v="262"/>
    <x v="181"/>
    <x v="2"/>
    <s v="KL"/>
  </r>
  <r>
    <s v="B-25713"/>
    <x v="275"/>
    <x v="0"/>
    <x v="8"/>
    <x v="305"/>
    <x v="5"/>
    <x v="5"/>
    <x v="6"/>
    <x v="0"/>
    <x v="8"/>
    <x v="74"/>
    <x v="181"/>
    <x v="0"/>
    <s v="WB"/>
  </r>
  <r>
    <s v="B-26084"/>
    <x v="276"/>
    <x v="1"/>
    <x v="7"/>
    <x v="80"/>
    <x v="4"/>
    <x v="4"/>
    <x v="6"/>
    <x v="1"/>
    <x v="6"/>
    <x v="263"/>
    <x v="181"/>
    <x v="1"/>
    <s v="KL"/>
  </r>
  <r>
    <s v="B-25800"/>
    <x v="68"/>
    <x v="0"/>
    <x v="4"/>
    <x v="306"/>
    <x v="0"/>
    <x v="10"/>
    <x v="8"/>
    <x v="1"/>
    <x v="1"/>
    <x v="81"/>
    <x v="182"/>
    <x v="1"/>
    <s v="MH"/>
  </r>
  <r>
    <s v="B-25669"/>
    <x v="110"/>
    <x v="0"/>
    <x v="10"/>
    <x v="307"/>
    <x v="10"/>
    <x v="12"/>
    <x v="1"/>
    <x v="0"/>
    <x v="16"/>
    <x v="264"/>
    <x v="182"/>
    <x v="0"/>
    <s v="SK"/>
  </r>
  <r>
    <s v="B-25773"/>
    <x v="277"/>
    <x v="0"/>
    <x v="5"/>
    <x v="140"/>
    <x v="4"/>
    <x v="4"/>
    <x v="2"/>
    <x v="0"/>
    <x v="8"/>
    <x v="205"/>
    <x v="183"/>
    <x v="0"/>
    <s v="KL"/>
  </r>
  <r>
    <s v="B-25693"/>
    <x v="88"/>
    <x v="0"/>
    <x v="11"/>
    <x v="308"/>
    <x v="7"/>
    <x v="7"/>
    <x v="8"/>
    <x v="2"/>
    <x v="11"/>
    <x v="259"/>
    <x v="184"/>
    <x v="2"/>
    <s v="MP"/>
  </r>
  <r>
    <s v="B-25682"/>
    <x v="278"/>
    <x v="0"/>
    <x v="11"/>
    <x v="272"/>
    <x v="1"/>
    <x v="1"/>
    <x v="11"/>
    <x v="1"/>
    <x v="5"/>
    <x v="265"/>
    <x v="185"/>
    <x v="1"/>
    <s v="BR"/>
  </r>
  <r>
    <s v="B-25700"/>
    <x v="279"/>
    <x v="0"/>
    <x v="11"/>
    <x v="309"/>
    <x v="0"/>
    <x v="0"/>
    <x v="0"/>
    <x v="2"/>
    <x v="12"/>
    <x v="266"/>
    <x v="186"/>
    <x v="2"/>
    <s v="MH"/>
  </r>
  <r>
    <s v="B-26063"/>
    <x v="261"/>
    <x v="1"/>
    <x v="7"/>
    <x v="310"/>
    <x v="17"/>
    <x v="22"/>
    <x v="6"/>
    <x v="1"/>
    <x v="6"/>
    <x v="267"/>
    <x v="187"/>
    <x v="1"/>
    <s v="NL"/>
  </r>
  <r>
    <s v="B-25650"/>
    <x v="280"/>
    <x v="0"/>
    <x v="10"/>
    <x v="75"/>
    <x v="0"/>
    <x v="0"/>
    <x v="1"/>
    <x v="1"/>
    <x v="4"/>
    <x v="198"/>
    <x v="188"/>
    <x v="1"/>
    <s v="MH"/>
  </r>
  <r>
    <s v="B-25660"/>
    <x v="281"/>
    <x v="0"/>
    <x v="10"/>
    <x v="188"/>
    <x v="2"/>
    <x v="2"/>
    <x v="2"/>
    <x v="2"/>
    <x v="3"/>
    <x v="198"/>
    <x v="188"/>
    <x v="2"/>
    <s v="KA"/>
  </r>
  <r>
    <s v="B-25749"/>
    <x v="282"/>
    <x v="0"/>
    <x v="0"/>
    <x v="19"/>
    <x v="0"/>
    <x v="0"/>
    <x v="2"/>
    <x v="0"/>
    <x v="0"/>
    <x v="268"/>
    <x v="189"/>
    <x v="0"/>
    <s v="MH"/>
  </r>
  <r>
    <s v="B-25698"/>
    <x v="283"/>
    <x v="0"/>
    <x v="11"/>
    <x v="311"/>
    <x v="15"/>
    <x v="18"/>
    <x v="0"/>
    <x v="2"/>
    <x v="13"/>
    <x v="168"/>
    <x v="190"/>
    <x v="2"/>
    <s v="TN"/>
  </r>
  <r>
    <s v="B-25634"/>
    <x v="47"/>
    <x v="0"/>
    <x v="6"/>
    <x v="187"/>
    <x v="16"/>
    <x v="21"/>
    <x v="2"/>
    <x v="0"/>
    <x v="8"/>
    <x v="269"/>
    <x v="190"/>
    <x v="0"/>
    <s v="GA"/>
  </r>
  <r>
    <s v="B-25645"/>
    <x v="230"/>
    <x v="0"/>
    <x v="10"/>
    <x v="97"/>
    <x v="7"/>
    <x v="8"/>
    <x v="6"/>
    <x v="1"/>
    <x v="5"/>
    <x v="270"/>
    <x v="191"/>
    <x v="1"/>
    <s v="MP"/>
  </r>
  <r>
    <s v="B-25631"/>
    <x v="8"/>
    <x v="0"/>
    <x v="6"/>
    <x v="290"/>
    <x v="6"/>
    <x v="6"/>
    <x v="1"/>
    <x v="0"/>
    <x v="7"/>
    <x v="163"/>
    <x v="192"/>
    <x v="0"/>
    <s v="HR"/>
  </r>
  <r>
    <s v="B-25644"/>
    <x v="284"/>
    <x v="0"/>
    <x v="6"/>
    <x v="57"/>
    <x v="0"/>
    <x v="0"/>
    <x v="5"/>
    <x v="0"/>
    <x v="7"/>
    <x v="259"/>
    <x v="193"/>
    <x v="0"/>
    <s v="MH"/>
  </r>
  <r>
    <s v="B-25675"/>
    <x v="285"/>
    <x v="0"/>
    <x v="10"/>
    <x v="140"/>
    <x v="7"/>
    <x v="7"/>
    <x v="8"/>
    <x v="2"/>
    <x v="3"/>
    <x v="271"/>
    <x v="194"/>
    <x v="2"/>
    <s v="MP"/>
  </r>
  <r>
    <s v="B-25676"/>
    <x v="286"/>
    <x v="0"/>
    <x v="11"/>
    <x v="312"/>
    <x v="9"/>
    <x v="19"/>
    <x v="6"/>
    <x v="1"/>
    <x v="6"/>
    <x v="272"/>
    <x v="195"/>
    <x v="1"/>
    <s v="RJ"/>
  </r>
  <r>
    <s v="B-25602"/>
    <x v="287"/>
    <x v="0"/>
    <x v="6"/>
    <x v="189"/>
    <x v="0"/>
    <x v="10"/>
    <x v="1"/>
    <x v="1"/>
    <x v="5"/>
    <x v="84"/>
    <x v="196"/>
    <x v="1"/>
    <s v="MH"/>
  </r>
  <r>
    <s v="B-25665"/>
    <x v="288"/>
    <x v="0"/>
    <x v="10"/>
    <x v="313"/>
    <x v="4"/>
    <x v="4"/>
    <x v="6"/>
    <x v="1"/>
    <x v="1"/>
    <x v="273"/>
    <x v="197"/>
    <x v="1"/>
    <s v="KL"/>
  </r>
  <r>
    <s v="B-25806"/>
    <x v="289"/>
    <x v="0"/>
    <x v="4"/>
    <x v="314"/>
    <x v="7"/>
    <x v="8"/>
    <x v="6"/>
    <x v="0"/>
    <x v="16"/>
    <x v="274"/>
    <x v="198"/>
    <x v="0"/>
    <s v="MP"/>
  </r>
  <r>
    <s v="B-25799"/>
    <x v="68"/>
    <x v="0"/>
    <x v="4"/>
    <x v="315"/>
    <x v="3"/>
    <x v="20"/>
    <x v="2"/>
    <x v="2"/>
    <x v="3"/>
    <x v="275"/>
    <x v="199"/>
    <x v="2"/>
    <s v="GJ"/>
  </r>
  <r>
    <s v="B-25673"/>
    <x v="235"/>
    <x v="0"/>
    <x v="10"/>
    <x v="316"/>
    <x v="3"/>
    <x v="20"/>
    <x v="0"/>
    <x v="2"/>
    <x v="3"/>
    <x v="276"/>
    <x v="200"/>
    <x v="2"/>
    <s v="GJ"/>
  </r>
  <r>
    <s v="B-25743"/>
    <x v="290"/>
    <x v="0"/>
    <x v="0"/>
    <x v="193"/>
    <x v="17"/>
    <x v="22"/>
    <x v="0"/>
    <x v="2"/>
    <x v="3"/>
    <x v="276"/>
    <x v="200"/>
    <x v="2"/>
    <s v="NL"/>
  </r>
  <r>
    <s v="B-25726"/>
    <x v="291"/>
    <x v="0"/>
    <x v="8"/>
    <x v="317"/>
    <x v="0"/>
    <x v="0"/>
    <x v="5"/>
    <x v="0"/>
    <x v="0"/>
    <x v="277"/>
    <x v="201"/>
    <x v="0"/>
    <s v="MH"/>
  </r>
  <r>
    <s v="B-25633"/>
    <x v="47"/>
    <x v="0"/>
    <x v="6"/>
    <x v="96"/>
    <x v="10"/>
    <x v="12"/>
    <x v="6"/>
    <x v="1"/>
    <x v="5"/>
    <x v="278"/>
    <x v="202"/>
    <x v="1"/>
    <s v="SK"/>
  </r>
  <r>
    <s v="B-25960"/>
    <x v="62"/>
    <x v="1"/>
    <x v="3"/>
    <x v="140"/>
    <x v="13"/>
    <x v="15"/>
    <x v="1"/>
    <x v="0"/>
    <x v="0"/>
    <x v="76"/>
    <x v="203"/>
    <x v="0"/>
    <s v="AD"/>
  </r>
  <r>
    <s v="B-25639"/>
    <x v="226"/>
    <x v="0"/>
    <x v="6"/>
    <x v="133"/>
    <x v="7"/>
    <x v="7"/>
    <x v="2"/>
    <x v="1"/>
    <x v="5"/>
    <x v="279"/>
    <x v="204"/>
    <x v="1"/>
    <s v="MP"/>
  </r>
  <r>
    <s v="B-25731"/>
    <x v="292"/>
    <x v="0"/>
    <x v="8"/>
    <x v="318"/>
    <x v="5"/>
    <x v="5"/>
    <x v="5"/>
    <x v="0"/>
    <x v="7"/>
    <x v="280"/>
    <x v="205"/>
    <x v="0"/>
    <s v="WB"/>
  </r>
  <r>
    <s v="B-25978"/>
    <x v="84"/>
    <x v="1"/>
    <x v="3"/>
    <x v="319"/>
    <x v="0"/>
    <x v="0"/>
    <x v="6"/>
    <x v="1"/>
    <x v="6"/>
    <x v="281"/>
    <x v="206"/>
    <x v="1"/>
    <s v="MH"/>
  </r>
  <r>
    <s v="B-25760"/>
    <x v="293"/>
    <x v="0"/>
    <x v="0"/>
    <x v="162"/>
    <x v="16"/>
    <x v="21"/>
    <x v="0"/>
    <x v="1"/>
    <x v="4"/>
    <x v="282"/>
    <x v="207"/>
    <x v="1"/>
    <s v="GA"/>
  </r>
  <r>
    <s v="B-25664"/>
    <x v="294"/>
    <x v="0"/>
    <x v="10"/>
    <x v="320"/>
    <x v="1"/>
    <x v="1"/>
    <x v="6"/>
    <x v="1"/>
    <x v="5"/>
    <x v="283"/>
    <x v="208"/>
    <x v="1"/>
    <s v="BR"/>
  </r>
  <r>
    <s v="B-25787"/>
    <x v="295"/>
    <x v="0"/>
    <x v="5"/>
    <x v="321"/>
    <x v="14"/>
    <x v="16"/>
    <x v="3"/>
    <x v="2"/>
    <x v="3"/>
    <x v="284"/>
    <x v="209"/>
    <x v="2"/>
    <s v="JK"/>
  </r>
  <r>
    <s v="B-25744"/>
    <x v="296"/>
    <x v="0"/>
    <x v="0"/>
    <x v="322"/>
    <x v="13"/>
    <x v="15"/>
    <x v="7"/>
    <x v="1"/>
    <x v="4"/>
    <x v="285"/>
    <x v="210"/>
    <x v="1"/>
    <s v="AD"/>
  </r>
  <r>
    <s v="B-25778"/>
    <x v="297"/>
    <x v="0"/>
    <x v="5"/>
    <x v="0"/>
    <x v="0"/>
    <x v="0"/>
    <x v="7"/>
    <x v="1"/>
    <x v="4"/>
    <x v="286"/>
    <x v="211"/>
    <x v="1"/>
    <s v="MH"/>
  </r>
  <r>
    <s v="B-25617"/>
    <x v="298"/>
    <x v="0"/>
    <x v="6"/>
    <x v="154"/>
    <x v="17"/>
    <x v="22"/>
    <x v="0"/>
    <x v="1"/>
    <x v="6"/>
    <x v="287"/>
    <x v="212"/>
    <x v="1"/>
    <s v="NL"/>
  </r>
  <r>
    <s v="B-25712"/>
    <x v="299"/>
    <x v="0"/>
    <x v="8"/>
    <x v="323"/>
    <x v="9"/>
    <x v="19"/>
    <x v="2"/>
    <x v="1"/>
    <x v="5"/>
    <x v="100"/>
    <x v="213"/>
    <x v="1"/>
    <s v="RJ"/>
  </r>
  <r>
    <s v="B-26081"/>
    <x v="102"/>
    <x v="1"/>
    <x v="7"/>
    <x v="53"/>
    <x v="15"/>
    <x v="18"/>
    <x v="0"/>
    <x v="0"/>
    <x v="0"/>
    <x v="288"/>
    <x v="214"/>
    <x v="3"/>
    <s v="TN"/>
  </r>
  <r>
    <s v="B-25688"/>
    <x v="180"/>
    <x v="0"/>
    <x v="11"/>
    <x v="324"/>
    <x v="7"/>
    <x v="8"/>
    <x v="0"/>
    <x v="2"/>
    <x v="3"/>
    <x v="289"/>
    <x v="215"/>
    <x v="2"/>
    <s v="MP"/>
  </r>
  <r>
    <s v="B-25729"/>
    <x v="20"/>
    <x v="0"/>
    <x v="8"/>
    <x v="325"/>
    <x v="7"/>
    <x v="7"/>
    <x v="6"/>
    <x v="1"/>
    <x v="5"/>
    <x v="290"/>
    <x v="216"/>
    <x v="1"/>
    <s v="MP"/>
  </r>
  <r>
    <s v="B-25768"/>
    <x v="300"/>
    <x v="0"/>
    <x v="5"/>
    <x v="326"/>
    <x v="2"/>
    <x v="2"/>
    <x v="7"/>
    <x v="2"/>
    <x v="2"/>
    <x v="291"/>
    <x v="217"/>
    <x v="2"/>
    <s v="KA"/>
  </r>
  <r>
    <s v="B-25689"/>
    <x v="301"/>
    <x v="0"/>
    <x v="11"/>
    <x v="327"/>
    <x v="0"/>
    <x v="0"/>
    <x v="2"/>
    <x v="1"/>
    <x v="6"/>
    <x v="292"/>
    <x v="218"/>
    <x v="1"/>
    <s v="MH"/>
  </r>
  <r>
    <s v="B-25762"/>
    <x v="302"/>
    <x v="0"/>
    <x v="0"/>
    <x v="328"/>
    <x v="7"/>
    <x v="8"/>
    <x v="3"/>
    <x v="1"/>
    <x v="6"/>
    <x v="293"/>
    <x v="219"/>
    <x v="1"/>
    <s v="MP"/>
  </r>
  <r>
    <s v="B-25653"/>
    <x v="245"/>
    <x v="0"/>
    <x v="10"/>
    <x v="310"/>
    <x v="17"/>
    <x v="22"/>
    <x v="5"/>
    <x v="1"/>
    <x v="4"/>
    <x v="294"/>
    <x v="220"/>
    <x v="1"/>
    <s v="NL"/>
  </r>
  <r>
    <s v="B-25730"/>
    <x v="20"/>
    <x v="0"/>
    <x v="8"/>
    <x v="329"/>
    <x v="9"/>
    <x v="19"/>
    <x v="2"/>
    <x v="1"/>
    <x v="5"/>
    <x v="295"/>
    <x v="221"/>
    <x v="1"/>
    <s v="RJ"/>
  </r>
  <r>
    <s v="B-25666"/>
    <x v="303"/>
    <x v="0"/>
    <x v="10"/>
    <x v="330"/>
    <x v="12"/>
    <x v="6"/>
    <x v="3"/>
    <x v="1"/>
    <x v="6"/>
    <x v="296"/>
    <x v="222"/>
    <x v="1"/>
    <s v="PB"/>
  </r>
  <r>
    <s v="B-25779"/>
    <x v="304"/>
    <x v="0"/>
    <x v="5"/>
    <x v="331"/>
    <x v="7"/>
    <x v="8"/>
    <x v="2"/>
    <x v="0"/>
    <x v="16"/>
    <x v="31"/>
    <x v="223"/>
    <x v="0"/>
    <s v="MP"/>
  </r>
  <r>
    <s v="B-25601"/>
    <x v="287"/>
    <x v="0"/>
    <x v="6"/>
    <x v="105"/>
    <x v="3"/>
    <x v="20"/>
    <x v="3"/>
    <x v="0"/>
    <x v="0"/>
    <x v="297"/>
    <x v="224"/>
    <x v="0"/>
    <s v="GJ"/>
  </r>
  <r>
    <s v="B-26022"/>
    <x v="305"/>
    <x v="1"/>
    <x v="2"/>
    <x v="153"/>
    <x v="12"/>
    <x v="6"/>
    <x v="5"/>
    <x v="1"/>
    <x v="5"/>
    <x v="298"/>
    <x v="225"/>
    <x v="1"/>
    <s v="PB"/>
  </r>
  <r>
    <s v="B-25608"/>
    <x v="306"/>
    <x v="0"/>
    <x v="6"/>
    <x v="53"/>
    <x v="15"/>
    <x v="18"/>
    <x v="0"/>
    <x v="0"/>
    <x v="16"/>
    <x v="299"/>
    <x v="226"/>
    <x v="4"/>
    <s v="TN"/>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D7:F18" firstHeaderRow="0" firstDataRow="1" firstDataCol="1"/>
  <pivotFields count="15">
    <pivotField showAll="0"/>
    <pivotField showAll="0"/>
    <pivotField showAll="0">
      <items count="3">
        <item x="0"/>
        <item x="1"/>
        <item t="default"/>
      </items>
    </pivotField>
    <pivotField showAll="0">
      <items count="13">
        <item x="3"/>
        <item x="2"/>
        <item x="7"/>
        <item x="6"/>
        <item x="10"/>
        <item x="11"/>
        <item x="8"/>
        <item x="0"/>
        <item x="5"/>
        <item x="4"/>
        <item x="1"/>
        <item x="9"/>
        <item t="default"/>
      </items>
    </pivotField>
    <pivotField axis="axisRow" showAll="0" measureFilter="1">
      <items count="333">
        <item x="274"/>
        <item x="53"/>
        <item x="49"/>
        <item x="190"/>
        <item x="228"/>
        <item x="243"/>
        <item x="129"/>
        <item x="138"/>
        <item x="7"/>
        <item x="323"/>
        <item x="127"/>
        <item x="59"/>
        <item x="204"/>
        <item x="134"/>
        <item x="83"/>
        <item x="277"/>
        <item x="318"/>
        <item x="263"/>
        <item x="164"/>
        <item x="147"/>
        <item x="193"/>
        <item x="20"/>
        <item x="311"/>
        <item x="96"/>
        <item x="68"/>
        <item x="1"/>
        <item x="181"/>
        <item x="114"/>
        <item x="225"/>
        <item x="280"/>
        <item x="26"/>
        <item x="256"/>
        <item x="80"/>
        <item x="48"/>
        <item x="12"/>
        <item x="240"/>
        <item x="95"/>
        <item x="288"/>
        <item x="257"/>
        <item x="328"/>
        <item x="29"/>
        <item x="146"/>
        <item x="119"/>
        <item x="115"/>
        <item x="166"/>
        <item x="252"/>
        <item x="219"/>
        <item x="2"/>
        <item x="316"/>
        <item x="76"/>
        <item x="250"/>
        <item x="217"/>
        <item x="289"/>
        <item x="173"/>
        <item x="192"/>
        <item x="270"/>
        <item x="321"/>
        <item x="35"/>
        <item x="226"/>
        <item x="304"/>
        <item x="299"/>
        <item x="19"/>
        <item x="262"/>
        <item x="327"/>
        <item x="105"/>
        <item x="93"/>
        <item x="156"/>
        <item x="287"/>
        <item x="102"/>
        <item x="176"/>
        <item x="276"/>
        <item x="167"/>
        <item x="312"/>
        <item x="128"/>
        <item x="313"/>
        <item x="121"/>
        <item x="23"/>
        <item x="75"/>
        <item x="302"/>
        <item x="3"/>
        <item x="94"/>
        <item x="322"/>
        <item x="314"/>
        <item x="241"/>
        <item x="296"/>
        <item x="234"/>
        <item x="222"/>
        <item x="58"/>
        <item x="315"/>
        <item x="28"/>
        <item x="208"/>
        <item x="186"/>
        <item x="279"/>
        <item x="278"/>
        <item x="251"/>
        <item x="310"/>
        <item x="113"/>
        <item x="155"/>
        <item x="158"/>
        <item x="4"/>
        <item x="143"/>
        <item x="197"/>
        <item x="9"/>
        <item x="211"/>
        <item x="47"/>
        <item x="205"/>
        <item x="236"/>
        <item x="8"/>
        <item x="269"/>
        <item x="25"/>
        <item x="30"/>
        <item x="268"/>
        <item x="306"/>
        <item x="221"/>
        <item x="152"/>
        <item x="112"/>
        <item x="169"/>
        <item x="214"/>
        <item x="194"/>
        <item x="180"/>
        <item x="99"/>
        <item x="34"/>
        <item x="44"/>
        <item x="38"/>
        <item x="232"/>
        <item x="69"/>
        <item x="45"/>
        <item x="11"/>
        <item x="142"/>
        <item x="87"/>
        <item x="317"/>
        <item x="244"/>
        <item x="177"/>
        <item x="42"/>
        <item x="135"/>
        <item x="284"/>
        <item x="272"/>
        <item x="98"/>
        <item x="237"/>
        <item x="133"/>
        <item x="325"/>
        <item x="22"/>
        <item x="267"/>
        <item x="51"/>
        <item x="63"/>
        <item x="172"/>
        <item x="24"/>
        <item x="248"/>
        <item x="43"/>
        <item x="27"/>
        <item x="182"/>
        <item x="160"/>
        <item x="57"/>
        <item x="89"/>
        <item x="175"/>
        <item x="199"/>
        <item x="66"/>
        <item x="291"/>
        <item x="275"/>
        <item x="179"/>
        <item x="171"/>
        <item x="78"/>
        <item x="191"/>
        <item x="281"/>
        <item x="101"/>
        <item x="212"/>
        <item x="125"/>
        <item x="6"/>
        <item x="150"/>
        <item x="85"/>
        <item x="292"/>
        <item x="104"/>
        <item x="259"/>
        <item x="230"/>
        <item x="163"/>
        <item x="70"/>
        <item x="145"/>
        <item x="54"/>
        <item x="148"/>
        <item x="271"/>
        <item x="50"/>
        <item x="198"/>
        <item x="258"/>
        <item x="300"/>
        <item x="200"/>
        <item x="266"/>
        <item x="247"/>
        <item x="92"/>
        <item x="203"/>
        <item x="126"/>
        <item x="319"/>
        <item x="64"/>
        <item x="308"/>
        <item x="201"/>
        <item x="36"/>
        <item x="67"/>
        <item x="249"/>
        <item x="189"/>
        <item x="170"/>
        <item x="46"/>
        <item x="307"/>
        <item x="210"/>
        <item x="162"/>
        <item x="39"/>
        <item x="144"/>
        <item x="90"/>
        <item x="229"/>
        <item x="62"/>
        <item x="5"/>
        <item x="223"/>
        <item x="209"/>
        <item x="320"/>
        <item x="195"/>
        <item x="151"/>
        <item x="286"/>
        <item x="224"/>
        <item x="123"/>
        <item x="305"/>
        <item x="61"/>
        <item x="294"/>
        <item x="132"/>
        <item x="65"/>
        <item x="329"/>
        <item x="290"/>
        <item x="303"/>
        <item x="15"/>
        <item x="227"/>
        <item x="298"/>
        <item x="184"/>
        <item x="154"/>
        <item x="183"/>
        <item x="253"/>
        <item x="33"/>
        <item x="215"/>
        <item x="111"/>
        <item x="130"/>
        <item x="161"/>
        <item x="55"/>
        <item x="187"/>
        <item x="216"/>
        <item x="108"/>
        <item x="72"/>
        <item x="110"/>
        <item x="100"/>
        <item x="60"/>
        <item x="18"/>
        <item x="136"/>
        <item x="331"/>
        <item x="52"/>
        <item x="245"/>
        <item x="196"/>
        <item x="13"/>
        <item x="157"/>
        <item x="137"/>
        <item x="10"/>
        <item x="124"/>
        <item x="242"/>
        <item x="77"/>
        <item x="168"/>
        <item x="103"/>
        <item x="239"/>
        <item x="185"/>
        <item x="301"/>
        <item x="140"/>
        <item x="326"/>
        <item x="109"/>
        <item x="153"/>
        <item x="188"/>
        <item x="73"/>
        <item x="309"/>
        <item x="17"/>
        <item x="118"/>
        <item x="131"/>
        <item x="293"/>
        <item x="202"/>
        <item x="79"/>
        <item x="261"/>
        <item x="265"/>
        <item x="122"/>
        <item x="149"/>
        <item x="213"/>
        <item x="16"/>
        <item x="37"/>
        <item x="40"/>
        <item x="255"/>
        <item x="233"/>
        <item x="107"/>
        <item x="120"/>
        <item x="159"/>
        <item x="174"/>
        <item x="84"/>
        <item x="283"/>
        <item x="260"/>
        <item x="235"/>
        <item x="88"/>
        <item x="238"/>
        <item x="0"/>
        <item x="116"/>
        <item x="254"/>
        <item x="41"/>
        <item x="207"/>
        <item x="106"/>
        <item x="324"/>
        <item x="273"/>
        <item x="117"/>
        <item x="21"/>
        <item x="330"/>
        <item x="295"/>
        <item x="178"/>
        <item x="74"/>
        <item x="246"/>
        <item x="139"/>
        <item x="297"/>
        <item x="282"/>
        <item x="141"/>
        <item x="91"/>
        <item x="31"/>
        <item x="81"/>
        <item x="86"/>
        <item x="220"/>
        <item x="206"/>
        <item x="71"/>
        <item x="165"/>
        <item x="32"/>
        <item x="218"/>
        <item x="82"/>
        <item x="231"/>
        <item x="285"/>
        <item x="97"/>
        <item x="264"/>
        <item x="56"/>
        <item x="14"/>
        <item t="default"/>
      </items>
    </pivotField>
    <pivotField showAll="0">
      <items count="20">
        <item x="13"/>
        <item x="1"/>
        <item x="8"/>
        <item x="16"/>
        <item x="3"/>
        <item x="6"/>
        <item x="18"/>
        <item x="14"/>
        <item x="2"/>
        <item x="4"/>
        <item x="7"/>
        <item x="0"/>
        <item x="17"/>
        <item x="12"/>
        <item x="9"/>
        <item x="10"/>
        <item x="15"/>
        <item x="11"/>
        <item x="5"/>
        <item t="default"/>
      </items>
    </pivotField>
    <pivotField showAll="0"/>
    <pivotField showAll="0"/>
    <pivotField showAll="0"/>
    <pivotField showAll="0"/>
    <pivotField dataField="1" showAll="0">
      <items count="301">
        <item x="225"/>
        <item x="237"/>
        <item x="224"/>
        <item x="218"/>
        <item x="216"/>
        <item x="220"/>
        <item x="219"/>
        <item x="231"/>
        <item x="217"/>
        <item x="210"/>
        <item x="207"/>
        <item x="223"/>
        <item x="236"/>
        <item x="211"/>
        <item x="200"/>
        <item x="193"/>
        <item x="238"/>
        <item x="195"/>
        <item x="199"/>
        <item x="187"/>
        <item x="191"/>
        <item x="201"/>
        <item x="197"/>
        <item x="194"/>
        <item x="177"/>
        <item x="222"/>
        <item x="183"/>
        <item x="182"/>
        <item x="175"/>
        <item x="173"/>
        <item x="165"/>
        <item x="203"/>
        <item x="169"/>
        <item x="167"/>
        <item x="158"/>
        <item x="185"/>
        <item x="166"/>
        <item x="179"/>
        <item x="180"/>
        <item x="229"/>
        <item x="172"/>
        <item x="153"/>
        <item x="170"/>
        <item x="176"/>
        <item x="159"/>
        <item x="206"/>
        <item x="192"/>
        <item x="160"/>
        <item x="132"/>
        <item x="230"/>
        <item x="147"/>
        <item x="150"/>
        <item x="144"/>
        <item x="196"/>
        <item x="162"/>
        <item x="135"/>
        <item x="161"/>
        <item x="190"/>
        <item x="202"/>
        <item x="152"/>
        <item x="140"/>
        <item x="125"/>
        <item x="257"/>
        <item x="251"/>
        <item x="130"/>
        <item x="131"/>
        <item x="259"/>
        <item x="119"/>
        <item x="134"/>
        <item x="146"/>
        <item x="141"/>
        <item x="256"/>
        <item x="208"/>
        <item x="123"/>
        <item x="235"/>
        <item x="148"/>
        <item x="168"/>
        <item x="163"/>
        <item x="149"/>
        <item x="214"/>
        <item x="104"/>
        <item x="136"/>
        <item x="215"/>
        <item x="129"/>
        <item x="133"/>
        <item x="115"/>
        <item x="184"/>
        <item x="151"/>
        <item x="124"/>
        <item x="189"/>
        <item x="117"/>
        <item x="122"/>
        <item x="145"/>
        <item x="204"/>
        <item x="99"/>
        <item x="174"/>
        <item x="120"/>
        <item x="86"/>
        <item x="157"/>
        <item x="81"/>
        <item x="164"/>
        <item x="89"/>
        <item x="171"/>
        <item x="91"/>
        <item x="87"/>
        <item x="266"/>
        <item x="280"/>
        <item x="188"/>
        <item x="109"/>
        <item x="255"/>
        <item x="127"/>
        <item x="111"/>
        <item x="276"/>
        <item x="108"/>
        <item x="71"/>
        <item x="72"/>
        <item x="95"/>
        <item x="93"/>
        <item x="88"/>
        <item x="213"/>
        <item x="118"/>
        <item x="74"/>
        <item x="260"/>
        <item x="155"/>
        <item x="66"/>
        <item x="101"/>
        <item x="273"/>
        <item x="106"/>
        <item x="84"/>
        <item x="114"/>
        <item x="70"/>
        <item x="76"/>
        <item x="116"/>
        <item x="110"/>
        <item x="143"/>
        <item x="244"/>
        <item x="64"/>
        <item x="96"/>
        <item x="246"/>
        <item x="186"/>
        <item x="63"/>
        <item x="181"/>
        <item x="100"/>
        <item x="241"/>
        <item x="154"/>
        <item x="233"/>
        <item x="209"/>
        <item x="65"/>
        <item x="275"/>
        <item x="263"/>
        <item x="59"/>
        <item x="254"/>
        <item x="247"/>
        <item x="82"/>
        <item x="97"/>
        <item x="212"/>
        <item x="243"/>
        <item x="267"/>
        <item x="45"/>
        <item x="198"/>
        <item x="56"/>
        <item x="205"/>
        <item x="278"/>
        <item x="85"/>
        <item x="262"/>
        <item x="68"/>
        <item x="98"/>
        <item x="75"/>
        <item x="92"/>
        <item x="270"/>
        <item x="240"/>
        <item x="248"/>
        <item x="221"/>
        <item x="178"/>
        <item x="42"/>
        <item x="121"/>
        <item x="46"/>
        <item x="39"/>
        <item x="234"/>
        <item x="69"/>
        <item x="58"/>
        <item x="287"/>
        <item x="73"/>
        <item x="105"/>
        <item x="242"/>
        <item x="55"/>
        <item x="37"/>
        <item x="282"/>
        <item x="112"/>
        <item x="126"/>
        <item x="52"/>
        <item x="249"/>
        <item x="44"/>
        <item x="102"/>
        <item x="272"/>
        <item x="113"/>
        <item x="289"/>
        <item x="61"/>
        <item x="49"/>
        <item x="288"/>
        <item x="43"/>
        <item x="48"/>
        <item x="285"/>
        <item x="33"/>
        <item x="79"/>
        <item x="245"/>
        <item x="77"/>
        <item x="60"/>
        <item x="269"/>
        <item x="50"/>
        <item x="57"/>
        <item x="40"/>
        <item x="94"/>
        <item x="32"/>
        <item x="139"/>
        <item x="138"/>
        <item x="283"/>
        <item x="67"/>
        <item x="38"/>
        <item x="29"/>
        <item x="292"/>
        <item x="239"/>
        <item x="128"/>
        <item x="277"/>
        <item x="90"/>
        <item x="47"/>
        <item x="30"/>
        <item x="25"/>
        <item x="142"/>
        <item x="227"/>
        <item x="53"/>
        <item x="265"/>
        <item x="284"/>
        <item x="103"/>
        <item x="28"/>
        <item x="51"/>
        <item x="34"/>
        <item x="19"/>
        <item x="264"/>
        <item x="137"/>
        <item x="274"/>
        <item x="21"/>
        <item x="27"/>
        <item x="250"/>
        <item x="24"/>
        <item x="22"/>
        <item x="83"/>
        <item x="107"/>
        <item x="23"/>
        <item x="13"/>
        <item x="62"/>
        <item x="17"/>
        <item x="35"/>
        <item x="36"/>
        <item x="26"/>
        <item x="156"/>
        <item x="228"/>
        <item x="41"/>
        <item x="9"/>
        <item x="232"/>
        <item x="11"/>
        <item x="271"/>
        <item x="296"/>
        <item x="18"/>
        <item x="258"/>
        <item x="268"/>
        <item x="20"/>
        <item x="252"/>
        <item x="281"/>
        <item x="253"/>
        <item x="12"/>
        <item x="6"/>
        <item x="3"/>
        <item x="295"/>
        <item x="54"/>
        <item x="80"/>
        <item x="5"/>
        <item x="297"/>
        <item x="294"/>
        <item x="78"/>
        <item x="2"/>
        <item x="4"/>
        <item x="14"/>
        <item x="293"/>
        <item x="261"/>
        <item x="31"/>
        <item x="299"/>
        <item x="286"/>
        <item x="10"/>
        <item x="290"/>
        <item x="8"/>
        <item x="291"/>
        <item x="226"/>
        <item x="279"/>
        <item x="16"/>
        <item x="298"/>
        <item x="7"/>
        <item x="1"/>
        <item x="15"/>
        <item x="0"/>
        <item t="default"/>
      </items>
    </pivotField>
    <pivotField dataField="1" showAll="0">
      <items count="228">
        <item x="226"/>
        <item x="225"/>
        <item x="224"/>
        <item x="223"/>
        <item x="222"/>
        <item x="221"/>
        <item x="220"/>
        <item x="219"/>
        <item x="218"/>
        <item x="217"/>
        <item x="216"/>
        <item x="215"/>
        <item x="214"/>
        <item x="213"/>
        <item x="212"/>
        <item x="211"/>
        <item x="210"/>
        <item x="209"/>
        <item x="208"/>
        <item x="207"/>
        <item x="206"/>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 t="default"/>
      </items>
    </pivotField>
    <pivotField showAll="0"/>
    <pivotField showAll="0"/>
    <pivotField dragToRow="0" dragToCol="0" dragToPage="0" showAll="0" defaultSubtotal="0"/>
  </pivotFields>
  <rowFields count="1">
    <field x="4"/>
  </rowFields>
  <rowItems count="11">
    <i>
      <x v="8"/>
    </i>
    <i>
      <x v="25"/>
    </i>
    <i>
      <x v="47"/>
    </i>
    <i>
      <x v="79"/>
    </i>
    <i>
      <x v="99"/>
    </i>
    <i>
      <x v="107"/>
    </i>
    <i>
      <x v="167"/>
    </i>
    <i>
      <x v="208"/>
    </i>
    <i>
      <x v="281"/>
    </i>
    <i>
      <x v="296"/>
    </i>
    <i t="grand">
      <x/>
    </i>
  </rowItems>
  <colFields count="1">
    <field x="-2"/>
  </colFields>
  <colItems count="2">
    <i>
      <x/>
    </i>
    <i i="1">
      <x v="1"/>
    </i>
  </colItems>
  <dataFields count="2">
    <dataField name="Sum of Profit" fld="11" baseField="0" baseItem="0"/>
    <dataField name="Sum of Sale" fld="10" baseField="0" baseItem="0"/>
  </dataFields>
  <formats count="1">
    <format dxfId="1">
      <pivotArea dataOnly="0" labelOnly="1" fieldPosition="0">
        <references count="1">
          <reference field="4" count="1">
            <x v="47"/>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Medium1" showRowHeaders="1" showColHeaders="1" showRowStripes="0" showColStripes="0" showLastColumn="1"/>
  <filters count="1">
    <filter fld="4"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B9:C15" firstHeaderRow="1" firstDataRow="1" firstDataCol="1"/>
  <pivotFields count="15">
    <pivotField showAll="0"/>
    <pivotField showAll="0"/>
    <pivotField showAll="0">
      <items count="3">
        <item x="0"/>
        <item x="1"/>
        <item t="default"/>
      </items>
    </pivotField>
    <pivotField showAll="0">
      <items count="13">
        <item x="3"/>
        <item x="2"/>
        <item x="7"/>
        <item x="6"/>
        <item x="10"/>
        <item x="11"/>
        <item x="8"/>
        <item x="0"/>
        <item x="5"/>
        <item x="4"/>
        <item x="1"/>
        <item x="9"/>
        <item t="default"/>
      </items>
    </pivotField>
    <pivotField dataField="1" showAll="0">
      <items count="333">
        <item x="274"/>
        <item x="53"/>
        <item x="49"/>
        <item x="190"/>
        <item x="228"/>
        <item x="243"/>
        <item x="129"/>
        <item x="138"/>
        <item x="7"/>
        <item x="323"/>
        <item x="127"/>
        <item x="59"/>
        <item x="204"/>
        <item x="134"/>
        <item x="83"/>
        <item x="277"/>
        <item x="318"/>
        <item x="263"/>
        <item x="164"/>
        <item x="147"/>
        <item x="193"/>
        <item x="20"/>
        <item x="311"/>
        <item x="96"/>
        <item x="68"/>
        <item x="1"/>
        <item x="181"/>
        <item x="114"/>
        <item x="225"/>
        <item x="280"/>
        <item x="26"/>
        <item x="256"/>
        <item x="80"/>
        <item x="48"/>
        <item x="12"/>
        <item x="240"/>
        <item x="95"/>
        <item x="288"/>
        <item x="257"/>
        <item x="328"/>
        <item x="29"/>
        <item x="146"/>
        <item x="119"/>
        <item x="115"/>
        <item x="166"/>
        <item x="252"/>
        <item x="219"/>
        <item x="2"/>
        <item x="316"/>
        <item x="76"/>
        <item x="250"/>
        <item x="217"/>
        <item x="289"/>
        <item x="173"/>
        <item x="192"/>
        <item x="270"/>
        <item x="321"/>
        <item x="35"/>
        <item x="226"/>
        <item x="304"/>
        <item x="299"/>
        <item x="19"/>
        <item x="262"/>
        <item x="327"/>
        <item x="105"/>
        <item x="93"/>
        <item x="156"/>
        <item x="287"/>
        <item x="102"/>
        <item x="176"/>
        <item x="276"/>
        <item x="167"/>
        <item x="312"/>
        <item x="128"/>
        <item x="313"/>
        <item x="121"/>
        <item x="23"/>
        <item x="75"/>
        <item x="302"/>
        <item x="3"/>
        <item x="94"/>
        <item x="322"/>
        <item x="314"/>
        <item x="241"/>
        <item x="296"/>
        <item x="234"/>
        <item x="222"/>
        <item x="58"/>
        <item x="315"/>
        <item x="28"/>
        <item x="208"/>
        <item x="186"/>
        <item x="279"/>
        <item x="278"/>
        <item x="251"/>
        <item x="310"/>
        <item x="113"/>
        <item x="155"/>
        <item x="158"/>
        <item x="4"/>
        <item x="143"/>
        <item x="197"/>
        <item x="9"/>
        <item x="211"/>
        <item x="47"/>
        <item x="205"/>
        <item x="236"/>
        <item x="8"/>
        <item x="269"/>
        <item x="25"/>
        <item x="30"/>
        <item x="268"/>
        <item x="306"/>
        <item x="221"/>
        <item x="152"/>
        <item x="112"/>
        <item x="169"/>
        <item x="214"/>
        <item x="194"/>
        <item x="180"/>
        <item x="99"/>
        <item x="34"/>
        <item x="44"/>
        <item x="38"/>
        <item x="232"/>
        <item x="69"/>
        <item x="45"/>
        <item x="11"/>
        <item x="142"/>
        <item x="87"/>
        <item x="317"/>
        <item x="244"/>
        <item x="177"/>
        <item x="42"/>
        <item x="135"/>
        <item x="284"/>
        <item x="272"/>
        <item x="98"/>
        <item x="237"/>
        <item x="133"/>
        <item x="325"/>
        <item x="22"/>
        <item x="267"/>
        <item x="51"/>
        <item x="63"/>
        <item x="172"/>
        <item x="24"/>
        <item x="248"/>
        <item x="43"/>
        <item x="27"/>
        <item x="182"/>
        <item x="160"/>
        <item x="57"/>
        <item x="89"/>
        <item x="175"/>
        <item x="199"/>
        <item x="66"/>
        <item x="291"/>
        <item x="275"/>
        <item x="179"/>
        <item x="171"/>
        <item x="78"/>
        <item x="191"/>
        <item x="281"/>
        <item x="101"/>
        <item x="212"/>
        <item x="125"/>
        <item x="6"/>
        <item x="150"/>
        <item x="85"/>
        <item x="292"/>
        <item x="104"/>
        <item x="259"/>
        <item x="230"/>
        <item x="163"/>
        <item x="70"/>
        <item x="145"/>
        <item x="54"/>
        <item x="148"/>
        <item x="271"/>
        <item x="50"/>
        <item x="198"/>
        <item x="258"/>
        <item x="300"/>
        <item x="200"/>
        <item x="266"/>
        <item x="247"/>
        <item x="92"/>
        <item x="203"/>
        <item x="126"/>
        <item x="319"/>
        <item x="64"/>
        <item x="308"/>
        <item x="201"/>
        <item x="36"/>
        <item x="67"/>
        <item x="249"/>
        <item x="189"/>
        <item x="170"/>
        <item x="46"/>
        <item x="307"/>
        <item x="210"/>
        <item x="162"/>
        <item x="39"/>
        <item x="144"/>
        <item x="90"/>
        <item x="229"/>
        <item x="62"/>
        <item x="5"/>
        <item x="223"/>
        <item x="209"/>
        <item x="320"/>
        <item x="195"/>
        <item x="151"/>
        <item x="286"/>
        <item x="224"/>
        <item x="123"/>
        <item x="305"/>
        <item x="61"/>
        <item x="294"/>
        <item x="132"/>
        <item x="65"/>
        <item x="329"/>
        <item x="290"/>
        <item x="303"/>
        <item x="15"/>
        <item x="227"/>
        <item x="298"/>
        <item x="184"/>
        <item x="154"/>
        <item x="183"/>
        <item x="253"/>
        <item x="33"/>
        <item x="215"/>
        <item x="111"/>
        <item x="130"/>
        <item x="161"/>
        <item x="55"/>
        <item x="187"/>
        <item x="216"/>
        <item x="108"/>
        <item x="72"/>
        <item x="110"/>
        <item x="100"/>
        <item x="60"/>
        <item x="18"/>
        <item x="136"/>
        <item x="331"/>
        <item x="52"/>
        <item x="245"/>
        <item x="196"/>
        <item x="13"/>
        <item x="157"/>
        <item x="137"/>
        <item x="10"/>
        <item x="124"/>
        <item x="242"/>
        <item x="77"/>
        <item x="168"/>
        <item x="103"/>
        <item x="239"/>
        <item x="185"/>
        <item x="301"/>
        <item x="140"/>
        <item x="326"/>
        <item x="109"/>
        <item x="153"/>
        <item x="188"/>
        <item x="73"/>
        <item x="309"/>
        <item x="17"/>
        <item x="118"/>
        <item x="131"/>
        <item x="293"/>
        <item x="202"/>
        <item x="79"/>
        <item x="261"/>
        <item x="265"/>
        <item x="122"/>
        <item x="149"/>
        <item x="213"/>
        <item x="16"/>
        <item x="37"/>
        <item x="40"/>
        <item x="255"/>
        <item x="233"/>
        <item x="107"/>
        <item x="120"/>
        <item x="159"/>
        <item x="174"/>
        <item x="84"/>
        <item x="283"/>
        <item x="260"/>
        <item x="235"/>
        <item x="88"/>
        <item x="238"/>
        <item x="0"/>
        <item x="116"/>
        <item x="254"/>
        <item x="41"/>
        <item x="207"/>
        <item x="106"/>
        <item x="324"/>
        <item x="273"/>
        <item x="117"/>
        <item x="21"/>
        <item x="330"/>
        <item x="295"/>
        <item x="178"/>
        <item x="74"/>
        <item x="246"/>
        <item x="139"/>
        <item x="297"/>
        <item x="282"/>
        <item x="141"/>
        <item x="91"/>
        <item x="31"/>
        <item x="81"/>
        <item x="86"/>
        <item x="220"/>
        <item x="206"/>
        <item x="71"/>
        <item x="165"/>
        <item x="32"/>
        <item x="218"/>
        <item x="82"/>
        <item x="231"/>
        <item x="285"/>
        <item x="97"/>
        <item x="264"/>
        <item x="56"/>
        <item x="14"/>
        <item t="default"/>
      </items>
    </pivotField>
    <pivotField showAll="0">
      <items count="20">
        <item x="13"/>
        <item x="1"/>
        <item x="8"/>
        <item x="16"/>
        <item x="3"/>
        <item x="6"/>
        <item x="18"/>
        <item x="14"/>
        <item x="2"/>
        <item x="4"/>
        <item x="7"/>
        <item x="0"/>
        <item x="17"/>
        <item x="12"/>
        <item x="9"/>
        <item x="10"/>
        <item x="15"/>
        <item x="11"/>
        <item x="5"/>
        <item t="default"/>
      </items>
    </pivotField>
    <pivotField showAll="0"/>
    <pivotField showAll="0"/>
    <pivotField showAll="0"/>
    <pivotField showAll="0"/>
    <pivotField showAll="0"/>
    <pivotField showAll="0"/>
    <pivotField axis="axisRow" showAll="0">
      <items count="6">
        <item x="3"/>
        <item x="4"/>
        <item x="2"/>
        <item x="1"/>
        <item x="0"/>
        <item t="default"/>
      </items>
    </pivotField>
    <pivotField showAll="0"/>
    <pivotField dragToRow="0" dragToCol="0" dragToPage="0" showAll="0" defaultSubtotal="0"/>
  </pivotFields>
  <rowFields count="1">
    <field x="12"/>
  </rowFields>
  <rowItems count="6">
    <i>
      <x/>
    </i>
    <i>
      <x v="1"/>
    </i>
    <i>
      <x v="2"/>
    </i>
    <i>
      <x v="3"/>
    </i>
    <i>
      <x v="4"/>
    </i>
    <i t="grand">
      <x/>
    </i>
  </rowItems>
  <colItems count="1">
    <i/>
  </colItems>
  <dataFields count="1">
    <dataField name="Count of Employee" fld="4" subtotal="count" baseField="12" baseItem="2"/>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C4:E17" firstHeaderRow="0" firstDataRow="1" firstDataCol="1"/>
  <pivotFields count="15">
    <pivotField showAll="0"/>
    <pivotField showAll="0"/>
    <pivotField showAll="0">
      <items count="3">
        <item x="0"/>
        <item x="1"/>
        <item t="default"/>
      </items>
    </pivotField>
    <pivotField axis="axisRow" showAll="0">
      <items count="13">
        <item x="3"/>
        <item x="2"/>
        <item x="7"/>
        <item x="6"/>
        <item x="10"/>
        <item x="11"/>
        <item x="8"/>
        <item x="0"/>
        <item x="5"/>
        <item x="4"/>
        <item x="1"/>
        <item x="9"/>
        <item t="default"/>
      </items>
    </pivotField>
    <pivotField showAll="0"/>
    <pivotField showAll="0">
      <items count="20">
        <item x="13"/>
        <item x="1"/>
        <item x="8"/>
        <item x="16"/>
        <item x="3"/>
        <item x="6"/>
        <item x="18"/>
        <item x="14"/>
        <item x="2"/>
        <item x="4"/>
        <item x="7"/>
        <item x="0"/>
        <item x="17"/>
        <item x="12"/>
        <item x="9"/>
        <item x="10"/>
        <item x="15"/>
        <item x="11"/>
        <item x="5"/>
        <item t="default"/>
      </items>
    </pivotField>
    <pivotField showAll="0"/>
    <pivotField showAll="0"/>
    <pivotField showAll="0"/>
    <pivotField showAll="0"/>
    <pivotField dataField="1" showAll="0"/>
    <pivotField dataField="1" showAll="0"/>
    <pivotField showAll="0"/>
    <pivotField showAll="0"/>
    <pivotField dragToRow="0" dragToCol="0" dragToPage="0" showAll="0" defaultSubtotal="0"/>
  </pivotFields>
  <rowFields count="1">
    <field x="3"/>
  </rowFields>
  <rowItems count="13">
    <i>
      <x/>
    </i>
    <i>
      <x v="1"/>
    </i>
    <i>
      <x v="2"/>
    </i>
    <i>
      <x v="3"/>
    </i>
    <i>
      <x v="4"/>
    </i>
    <i>
      <x v="5"/>
    </i>
    <i>
      <x v="6"/>
    </i>
    <i>
      <x v="7"/>
    </i>
    <i>
      <x v="8"/>
    </i>
    <i>
      <x v="9"/>
    </i>
    <i>
      <x v="10"/>
    </i>
    <i>
      <x v="11"/>
    </i>
    <i t="grand">
      <x/>
    </i>
  </rowItems>
  <colFields count="1">
    <field x="-2"/>
  </colFields>
  <colItems count="2">
    <i>
      <x/>
    </i>
    <i i="1">
      <x v="1"/>
    </i>
  </colItems>
  <dataFields count="2">
    <dataField name="Sum of Sale" fld="10" baseField="0" baseItem="0"/>
    <dataField name="Sum of Profit" fld="11" baseField="0" baseItem="0"/>
  </dataFields>
  <chartFormats count="4">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C24" firstHeaderRow="0" firstDataRow="1" firstDataCol="1"/>
  <pivotFields count="15">
    <pivotField showAll="0"/>
    <pivotField showAll="0"/>
    <pivotField showAll="0">
      <items count="3">
        <item x="0"/>
        <item x="1"/>
        <item t="default"/>
      </items>
    </pivotField>
    <pivotField showAll="0">
      <items count="13">
        <item x="3"/>
        <item x="2"/>
        <item x="7"/>
        <item x="6"/>
        <item x="10"/>
        <item x="11"/>
        <item x="8"/>
        <item x="0"/>
        <item x="5"/>
        <item x="4"/>
        <item x="1"/>
        <item x="9"/>
        <item t="default"/>
      </items>
    </pivotField>
    <pivotField showAll="0"/>
    <pivotField showAll="0">
      <items count="20">
        <item x="13"/>
        <item x="1"/>
        <item x="8"/>
        <item x="16"/>
        <item x="3"/>
        <item x="6"/>
        <item x="18"/>
        <item x="14"/>
        <item x="2"/>
        <item x="4"/>
        <item x="7"/>
        <item x="0"/>
        <item x="17"/>
        <item x="12"/>
        <item x="9"/>
        <item x="10"/>
        <item x="15"/>
        <item x="11"/>
        <item x="5"/>
        <item t="default"/>
      </items>
    </pivotField>
    <pivotField showAll="0"/>
    <pivotField showAll="0"/>
    <pivotField axis="axisRow" showAll="0">
      <items count="4">
        <item x="2"/>
        <item x="1"/>
        <item x="0"/>
        <item t="default"/>
      </items>
    </pivotField>
    <pivotField axis="axisRow" showAll="0">
      <items count="18">
        <item x="1"/>
        <item x="0"/>
        <item x="8"/>
        <item x="6"/>
        <item x="7"/>
        <item x="11"/>
        <item x="13"/>
        <item x="15"/>
        <item x="5"/>
        <item x="4"/>
        <item x="3"/>
        <item x="12"/>
        <item x="14"/>
        <item x="10"/>
        <item x="16"/>
        <item x="2"/>
        <item x="9"/>
        <item t="default"/>
      </items>
    </pivotField>
    <pivotField dataField="1" showAll="0">
      <items count="301">
        <item x="225"/>
        <item x="237"/>
        <item x="224"/>
        <item x="218"/>
        <item x="216"/>
        <item x="220"/>
        <item x="219"/>
        <item x="231"/>
        <item x="217"/>
        <item x="210"/>
        <item x="207"/>
        <item x="223"/>
        <item x="236"/>
        <item x="211"/>
        <item x="200"/>
        <item x="193"/>
        <item x="238"/>
        <item x="195"/>
        <item x="199"/>
        <item x="187"/>
        <item x="191"/>
        <item x="201"/>
        <item x="197"/>
        <item x="194"/>
        <item x="177"/>
        <item x="222"/>
        <item x="183"/>
        <item x="182"/>
        <item x="175"/>
        <item x="173"/>
        <item x="165"/>
        <item x="203"/>
        <item x="169"/>
        <item x="167"/>
        <item x="158"/>
        <item x="185"/>
        <item x="166"/>
        <item x="179"/>
        <item x="180"/>
        <item x="229"/>
        <item x="172"/>
        <item x="153"/>
        <item x="170"/>
        <item x="176"/>
        <item x="159"/>
        <item x="206"/>
        <item x="192"/>
        <item x="160"/>
        <item x="132"/>
        <item x="230"/>
        <item x="147"/>
        <item x="150"/>
        <item x="144"/>
        <item x="196"/>
        <item x="162"/>
        <item x="135"/>
        <item x="161"/>
        <item x="190"/>
        <item x="202"/>
        <item x="152"/>
        <item x="140"/>
        <item x="125"/>
        <item x="257"/>
        <item x="251"/>
        <item x="130"/>
        <item x="131"/>
        <item x="259"/>
        <item x="119"/>
        <item x="134"/>
        <item x="146"/>
        <item x="141"/>
        <item x="256"/>
        <item x="208"/>
        <item x="123"/>
        <item x="235"/>
        <item x="148"/>
        <item x="168"/>
        <item x="163"/>
        <item x="149"/>
        <item x="214"/>
        <item x="104"/>
        <item x="136"/>
        <item x="215"/>
        <item x="129"/>
        <item x="133"/>
        <item x="115"/>
        <item x="184"/>
        <item x="151"/>
        <item x="124"/>
        <item x="189"/>
        <item x="117"/>
        <item x="122"/>
        <item x="145"/>
        <item x="204"/>
        <item x="99"/>
        <item x="174"/>
        <item x="120"/>
        <item x="86"/>
        <item x="157"/>
        <item x="81"/>
        <item x="164"/>
        <item x="89"/>
        <item x="171"/>
        <item x="91"/>
        <item x="87"/>
        <item x="266"/>
        <item x="280"/>
        <item x="188"/>
        <item x="109"/>
        <item x="255"/>
        <item x="127"/>
        <item x="111"/>
        <item x="276"/>
        <item x="108"/>
        <item x="71"/>
        <item x="72"/>
        <item x="95"/>
        <item x="93"/>
        <item x="88"/>
        <item x="213"/>
        <item x="118"/>
        <item x="74"/>
        <item x="260"/>
        <item x="155"/>
        <item x="66"/>
        <item x="101"/>
        <item x="273"/>
        <item x="106"/>
        <item x="84"/>
        <item x="114"/>
        <item x="70"/>
        <item x="76"/>
        <item x="116"/>
        <item x="110"/>
        <item x="143"/>
        <item x="244"/>
        <item x="64"/>
        <item x="96"/>
        <item x="246"/>
        <item x="186"/>
        <item x="63"/>
        <item x="181"/>
        <item x="100"/>
        <item x="241"/>
        <item x="154"/>
        <item x="233"/>
        <item x="209"/>
        <item x="65"/>
        <item x="275"/>
        <item x="263"/>
        <item x="59"/>
        <item x="254"/>
        <item x="247"/>
        <item x="82"/>
        <item x="97"/>
        <item x="212"/>
        <item x="243"/>
        <item x="267"/>
        <item x="45"/>
        <item x="198"/>
        <item x="56"/>
        <item x="205"/>
        <item x="278"/>
        <item x="85"/>
        <item x="262"/>
        <item x="68"/>
        <item x="98"/>
        <item x="75"/>
        <item x="92"/>
        <item x="270"/>
        <item x="240"/>
        <item x="248"/>
        <item x="221"/>
        <item x="178"/>
        <item x="42"/>
        <item x="121"/>
        <item x="46"/>
        <item x="39"/>
        <item x="234"/>
        <item x="69"/>
        <item x="58"/>
        <item x="287"/>
        <item x="73"/>
        <item x="105"/>
        <item x="242"/>
        <item x="55"/>
        <item x="37"/>
        <item x="282"/>
        <item x="112"/>
        <item x="126"/>
        <item x="52"/>
        <item x="249"/>
        <item x="44"/>
        <item x="102"/>
        <item x="272"/>
        <item x="113"/>
        <item x="289"/>
        <item x="61"/>
        <item x="49"/>
        <item x="288"/>
        <item x="43"/>
        <item x="48"/>
        <item x="285"/>
        <item x="33"/>
        <item x="79"/>
        <item x="245"/>
        <item x="77"/>
        <item x="60"/>
        <item x="269"/>
        <item x="50"/>
        <item x="57"/>
        <item x="40"/>
        <item x="94"/>
        <item x="32"/>
        <item x="139"/>
        <item x="138"/>
        <item x="283"/>
        <item x="67"/>
        <item x="38"/>
        <item x="29"/>
        <item x="292"/>
        <item x="239"/>
        <item x="128"/>
        <item x="277"/>
        <item x="90"/>
        <item x="47"/>
        <item x="30"/>
        <item x="25"/>
        <item x="142"/>
        <item x="227"/>
        <item x="53"/>
        <item x="265"/>
        <item x="284"/>
        <item x="103"/>
        <item x="28"/>
        <item x="51"/>
        <item x="34"/>
        <item x="19"/>
        <item x="264"/>
        <item x="137"/>
        <item x="274"/>
        <item x="21"/>
        <item x="27"/>
        <item x="250"/>
        <item x="24"/>
        <item x="22"/>
        <item x="83"/>
        <item x="107"/>
        <item x="23"/>
        <item x="13"/>
        <item x="62"/>
        <item x="17"/>
        <item x="35"/>
        <item x="36"/>
        <item x="26"/>
        <item x="156"/>
        <item x="228"/>
        <item x="41"/>
        <item x="9"/>
        <item x="232"/>
        <item x="11"/>
        <item x="271"/>
        <item x="296"/>
        <item x="18"/>
        <item x="258"/>
        <item x="268"/>
        <item x="20"/>
        <item x="252"/>
        <item x="281"/>
        <item x="253"/>
        <item x="12"/>
        <item x="6"/>
        <item x="3"/>
        <item x="295"/>
        <item x="54"/>
        <item x="80"/>
        <item x="5"/>
        <item x="297"/>
        <item x="294"/>
        <item x="78"/>
        <item x="2"/>
        <item x="4"/>
        <item x="14"/>
        <item x="293"/>
        <item x="261"/>
        <item x="31"/>
        <item x="299"/>
        <item x="286"/>
        <item x="10"/>
        <item x="290"/>
        <item x="8"/>
        <item x="291"/>
        <item x="226"/>
        <item x="279"/>
        <item x="16"/>
        <item x="298"/>
        <item x="7"/>
        <item x="1"/>
        <item x="15"/>
        <item x="0"/>
        <item t="default"/>
      </items>
    </pivotField>
    <pivotField dataField="1" showAll="0"/>
    <pivotField showAll="0"/>
    <pivotField showAll="0"/>
    <pivotField dragToRow="0" dragToCol="0" dragToPage="0" showAll="0" defaultSubtotal="0"/>
  </pivotFields>
  <rowFields count="2">
    <field x="8"/>
    <field x="9"/>
  </rowFields>
  <rowItems count="21">
    <i>
      <x/>
    </i>
    <i r="1">
      <x v="5"/>
    </i>
    <i r="1">
      <x v="6"/>
    </i>
    <i r="1">
      <x v="7"/>
    </i>
    <i r="1">
      <x v="10"/>
    </i>
    <i r="1">
      <x v="11"/>
    </i>
    <i r="1">
      <x v="12"/>
    </i>
    <i r="1">
      <x v="13"/>
    </i>
    <i r="1">
      <x v="15"/>
    </i>
    <i r="1">
      <x v="16"/>
    </i>
    <i>
      <x v="1"/>
    </i>
    <i r="1">
      <x/>
    </i>
    <i r="1">
      <x v="3"/>
    </i>
    <i r="1">
      <x v="8"/>
    </i>
    <i r="1">
      <x v="9"/>
    </i>
    <i>
      <x v="2"/>
    </i>
    <i r="1">
      <x v="1"/>
    </i>
    <i r="1">
      <x v="2"/>
    </i>
    <i r="1">
      <x v="4"/>
    </i>
    <i r="1">
      <x v="14"/>
    </i>
    <i t="grand">
      <x/>
    </i>
  </rowItems>
  <colFields count="1">
    <field x="-2"/>
  </colFields>
  <colItems count="2">
    <i>
      <x/>
    </i>
    <i i="1">
      <x v="1"/>
    </i>
  </colItems>
  <dataFields count="2">
    <dataField name="Sum of Sale" fld="10" baseField="0" baseItem="0"/>
    <dataField name="Sum of Profit" fld="11" baseField="0" baseItem="0"/>
  </dataFields>
  <formats count="1">
    <format dxfId="0">
      <pivotArea field="8" type="button" dataOnly="0" labelOnly="1" outline="0" axis="axisRow" fieldPosition="0"/>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J3:K16" firstHeaderRow="1" firstDataRow="1" firstDataCol="1"/>
  <pivotFields count="15">
    <pivotField dataField="1" showAll="0"/>
    <pivotField showAll="0">
      <items count="308">
        <item x="287"/>
        <item x="134"/>
        <item x="202"/>
        <item x="138"/>
        <item x="306"/>
        <item x="108"/>
        <item x="272"/>
        <item x="203"/>
        <item x="77"/>
        <item x="127"/>
        <item x="298"/>
        <item x="43"/>
        <item x="83"/>
        <item x="150"/>
        <item x="109"/>
        <item x="8"/>
        <item x="213"/>
        <item x="47"/>
        <item x="226"/>
        <item x="117"/>
        <item x="258"/>
        <item x="284"/>
        <item x="230"/>
        <item x="223"/>
        <item x="247"/>
        <item x="251"/>
        <item x="280"/>
        <item x="273"/>
        <item x="245"/>
        <item x="151"/>
        <item x="204"/>
        <item x="265"/>
        <item x="167"/>
        <item x="63"/>
        <item x="281"/>
        <item x="214"/>
        <item x="39"/>
        <item x="294"/>
        <item x="288"/>
        <item x="303"/>
        <item x="215"/>
        <item x="136"/>
        <item x="110"/>
        <item x="205"/>
        <item x="235"/>
        <item x="285"/>
        <item x="286"/>
        <item x="216"/>
        <item x="228"/>
        <item x="252"/>
        <item x="278"/>
        <item x="118"/>
        <item x="91"/>
        <item x="178"/>
        <item x="180"/>
        <item x="301"/>
        <item x="161"/>
        <item x="72"/>
        <item x="112"/>
        <item x="88"/>
        <item x="224"/>
        <item x="172"/>
        <item x="283"/>
        <item x="246"/>
        <item x="279"/>
        <item x="231"/>
        <item x="206"/>
        <item x="248"/>
        <item x="274"/>
        <item x="207"/>
        <item x="146"/>
        <item x="260"/>
        <item x="271"/>
        <item x="299"/>
        <item x="275"/>
        <item x="220"/>
        <item x="40"/>
        <item x="208"/>
        <item x="28"/>
        <item x="257"/>
        <item x="241"/>
        <item x="232"/>
        <item x="250"/>
        <item x="267"/>
        <item x="221"/>
        <item x="291"/>
        <item x="20"/>
        <item x="292"/>
        <item x="222"/>
        <item x="263"/>
        <item x="242"/>
        <item x="217"/>
        <item x="229"/>
        <item x="238"/>
        <item x="237"/>
        <item x="225"/>
        <item x="290"/>
        <item x="296"/>
        <item x="233"/>
        <item x="137"/>
        <item x="9"/>
        <item x="162"/>
        <item x="282"/>
        <item x="32"/>
        <item x="270"/>
        <item x="264"/>
        <item x="269"/>
        <item x="256"/>
        <item x="236"/>
        <item x="218"/>
        <item x="234"/>
        <item x="293"/>
        <item x="0"/>
        <item x="302"/>
        <item x="268"/>
        <item x="89"/>
        <item x="142"/>
        <item x="243"/>
        <item x="254"/>
        <item x="300"/>
        <item x="34"/>
        <item x="277"/>
        <item x="227"/>
        <item x="239"/>
        <item x="244"/>
        <item x="253"/>
        <item x="297"/>
        <item x="304"/>
        <item x="262"/>
        <item x="266"/>
        <item x="19"/>
        <item x="7"/>
        <item x="295"/>
        <item x="192"/>
        <item x="209"/>
        <item x="219"/>
        <item x="98"/>
        <item x="18"/>
        <item x="68"/>
        <item x="99"/>
        <item x="289"/>
        <item x="181"/>
        <item x="135"/>
        <item x="75"/>
        <item x="31"/>
        <item x="48"/>
        <item x="56"/>
        <item x="111"/>
        <item x="79"/>
        <item x="124"/>
        <item x="15"/>
        <item x="97"/>
        <item x="11"/>
        <item x="21"/>
        <item x="126"/>
        <item x="51"/>
        <item x="95"/>
        <item x="157"/>
        <item x="22"/>
        <item x="46"/>
        <item x="67"/>
        <item x="5"/>
        <item x="69"/>
        <item x="158"/>
        <item x="10"/>
        <item x="27"/>
        <item x="44"/>
        <item x="200"/>
        <item x="197"/>
        <item x="37"/>
        <item x="80"/>
        <item x="94"/>
        <item x="173"/>
        <item x="23"/>
        <item x="1"/>
        <item x="143"/>
        <item x="144"/>
        <item x="61"/>
        <item x="168"/>
        <item x="188"/>
        <item x="121"/>
        <item x="115"/>
        <item x="152"/>
        <item x="3"/>
        <item x="193"/>
        <item x="129"/>
        <item x="90"/>
        <item x="116"/>
        <item x="182"/>
        <item x="198"/>
        <item x="164"/>
        <item x="29"/>
        <item x="159"/>
        <item x="185"/>
        <item x="147"/>
        <item x="169"/>
        <item x="199"/>
        <item x="41"/>
        <item x="78"/>
        <item x="122"/>
        <item x="73"/>
        <item x="139"/>
        <item x="140"/>
        <item x="160"/>
        <item x="125"/>
        <item x="38"/>
        <item x="194"/>
        <item x="119"/>
        <item x="153"/>
        <item x="45"/>
        <item x="189"/>
        <item x="176"/>
        <item x="130"/>
        <item x="132"/>
        <item x="71"/>
        <item x="76"/>
        <item x="154"/>
        <item x="183"/>
        <item x="177"/>
        <item x="165"/>
        <item x="4"/>
        <item x="148"/>
        <item x="104"/>
        <item x="12"/>
        <item x="190"/>
        <item x="92"/>
        <item x="249"/>
        <item x="128"/>
        <item x="96"/>
        <item x="163"/>
        <item x="179"/>
        <item x="101"/>
        <item x="210"/>
        <item x="16"/>
        <item x="259"/>
        <item x="62"/>
        <item x="65"/>
        <item x="211"/>
        <item x="25"/>
        <item x="58"/>
        <item x="82"/>
        <item x="49"/>
        <item x="24"/>
        <item x="84"/>
        <item x="149"/>
        <item x="195"/>
        <item x="54"/>
        <item x="17"/>
        <item x="145"/>
        <item x="106"/>
        <item x="93"/>
        <item x="14"/>
        <item x="240"/>
        <item x="170"/>
        <item x="212"/>
        <item x="85"/>
        <item x="2"/>
        <item x="42"/>
        <item x="120"/>
        <item x="86"/>
        <item x="53"/>
        <item x="50"/>
        <item x="35"/>
        <item x="52"/>
        <item x="70"/>
        <item x="305"/>
        <item x="6"/>
        <item x="100"/>
        <item x="186"/>
        <item x="36"/>
        <item x="33"/>
        <item x="131"/>
        <item x="103"/>
        <item x="171"/>
        <item x="255"/>
        <item x="141"/>
        <item x="81"/>
        <item x="166"/>
        <item x="60"/>
        <item x="59"/>
        <item x="113"/>
        <item x="107"/>
        <item x="57"/>
        <item x="114"/>
        <item x="201"/>
        <item x="13"/>
        <item x="55"/>
        <item x="184"/>
        <item x="66"/>
        <item x="30"/>
        <item x="261"/>
        <item x="105"/>
        <item x="133"/>
        <item x="155"/>
        <item x="191"/>
        <item x="87"/>
        <item x="123"/>
        <item x="102"/>
        <item x="187"/>
        <item x="174"/>
        <item x="276"/>
        <item x="74"/>
        <item x="64"/>
        <item x="156"/>
        <item x="175"/>
        <item x="196"/>
        <item x="26"/>
        <item t="default"/>
      </items>
    </pivotField>
    <pivotField showAll="0">
      <items count="3">
        <item x="0"/>
        <item x="1"/>
        <item t="default"/>
      </items>
    </pivotField>
    <pivotField axis="axisRow" showAll="0">
      <items count="13">
        <item x="3"/>
        <item x="2"/>
        <item x="7"/>
        <item x="6"/>
        <item x="10"/>
        <item x="11"/>
        <item x="8"/>
        <item x="0"/>
        <item x="5"/>
        <item x="4"/>
        <item x="1"/>
        <item x="9"/>
        <item t="default"/>
      </items>
    </pivotField>
    <pivotField showAll="0"/>
    <pivotField showAll="0">
      <items count="20">
        <item x="13"/>
        <item x="1"/>
        <item x="8"/>
        <item x="16"/>
        <item x="3"/>
        <item x="6"/>
        <item x="18"/>
        <item x="14"/>
        <item x="2"/>
        <item x="4"/>
        <item x="7"/>
        <item x="0"/>
        <item x="17"/>
        <item x="12"/>
        <item x="9"/>
        <item x="10"/>
        <item x="15"/>
        <item x="11"/>
        <item x="5"/>
        <item t="default"/>
      </items>
    </pivotField>
    <pivotField showAll="0"/>
    <pivotField showAll="0"/>
    <pivotField showAll="0"/>
    <pivotField showAll="0"/>
    <pivotField showAll="0"/>
    <pivotField showAll="0"/>
    <pivotField showAll="0"/>
    <pivotField showAll="0"/>
    <pivotField dragToRow="0" dragToCol="0" dragToPage="0" showAll="0" defaultSubtotal="0"/>
  </pivotFields>
  <rowFields count="1">
    <field x="3"/>
  </rowFields>
  <rowItems count="13">
    <i>
      <x/>
    </i>
    <i>
      <x v="1"/>
    </i>
    <i>
      <x v="2"/>
    </i>
    <i>
      <x v="3"/>
    </i>
    <i>
      <x v="4"/>
    </i>
    <i>
      <x v="5"/>
    </i>
    <i>
      <x v="6"/>
    </i>
    <i>
      <x v="7"/>
    </i>
    <i>
      <x v="8"/>
    </i>
    <i>
      <x v="9"/>
    </i>
    <i>
      <x v="10"/>
    </i>
    <i>
      <x v="11"/>
    </i>
    <i t="grand">
      <x/>
    </i>
  </rowItems>
  <colItems count="1">
    <i/>
  </colItems>
  <dataFields count="1">
    <dataField name="Count of Order ID" fld="0" subtotal="count"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G3:H16" firstHeaderRow="1" firstDataRow="1" firstDataCol="1"/>
  <pivotFields count="15">
    <pivotField showAll="0"/>
    <pivotField showAll="0">
      <items count="308">
        <item x="287"/>
        <item x="134"/>
        <item x="202"/>
        <item x="138"/>
        <item x="306"/>
        <item x="108"/>
        <item x="272"/>
        <item x="203"/>
        <item x="77"/>
        <item x="127"/>
        <item x="298"/>
        <item x="43"/>
        <item x="83"/>
        <item x="150"/>
        <item x="109"/>
        <item x="8"/>
        <item x="213"/>
        <item x="47"/>
        <item x="226"/>
        <item x="117"/>
        <item x="258"/>
        <item x="284"/>
        <item x="230"/>
        <item x="223"/>
        <item x="247"/>
        <item x="251"/>
        <item x="280"/>
        <item x="273"/>
        <item x="245"/>
        <item x="151"/>
        <item x="204"/>
        <item x="265"/>
        <item x="167"/>
        <item x="63"/>
        <item x="281"/>
        <item x="214"/>
        <item x="39"/>
        <item x="294"/>
        <item x="288"/>
        <item x="303"/>
        <item x="215"/>
        <item x="136"/>
        <item x="110"/>
        <item x="205"/>
        <item x="235"/>
        <item x="285"/>
        <item x="286"/>
        <item x="216"/>
        <item x="228"/>
        <item x="252"/>
        <item x="278"/>
        <item x="118"/>
        <item x="91"/>
        <item x="178"/>
        <item x="180"/>
        <item x="301"/>
        <item x="161"/>
        <item x="72"/>
        <item x="112"/>
        <item x="88"/>
        <item x="224"/>
        <item x="172"/>
        <item x="283"/>
        <item x="246"/>
        <item x="279"/>
        <item x="231"/>
        <item x="206"/>
        <item x="248"/>
        <item x="274"/>
        <item x="207"/>
        <item x="146"/>
        <item x="260"/>
        <item x="271"/>
        <item x="299"/>
        <item x="275"/>
        <item x="220"/>
        <item x="40"/>
        <item x="208"/>
        <item x="28"/>
        <item x="257"/>
        <item x="241"/>
        <item x="232"/>
        <item x="250"/>
        <item x="267"/>
        <item x="221"/>
        <item x="291"/>
        <item x="20"/>
        <item x="292"/>
        <item x="222"/>
        <item x="263"/>
        <item x="242"/>
        <item x="217"/>
        <item x="229"/>
        <item x="238"/>
        <item x="237"/>
        <item x="225"/>
        <item x="290"/>
        <item x="296"/>
        <item x="233"/>
        <item x="137"/>
        <item x="9"/>
        <item x="162"/>
        <item x="282"/>
        <item x="32"/>
        <item x="270"/>
        <item x="264"/>
        <item x="269"/>
        <item x="256"/>
        <item x="236"/>
        <item x="218"/>
        <item x="234"/>
        <item x="293"/>
        <item x="0"/>
        <item x="302"/>
        <item x="268"/>
        <item x="89"/>
        <item x="142"/>
        <item x="243"/>
        <item x="254"/>
        <item x="300"/>
        <item x="34"/>
        <item x="277"/>
        <item x="227"/>
        <item x="239"/>
        <item x="244"/>
        <item x="253"/>
        <item x="297"/>
        <item x="304"/>
        <item x="262"/>
        <item x="266"/>
        <item x="19"/>
        <item x="7"/>
        <item x="295"/>
        <item x="192"/>
        <item x="209"/>
        <item x="219"/>
        <item x="98"/>
        <item x="18"/>
        <item x="68"/>
        <item x="99"/>
        <item x="289"/>
        <item x="181"/>
        <item x="135"/>
        <item x="75"/>
        <item x="31"/>
        <item x="48"/>
        <item x="56"/>
        <item x="111"/>
        <item x="79"/>
        <item x="124"/>
        <item x="15"/>
        <item x="97"/>
        <item x="11"/>
        <item x="21"/>
        <item x="126"/>
        <item x="51"/>
        <item x="95"/>
        <item x="157"/>
        <item x="22"/>
        <item x="46"/>
        <item x="67"/>
        <item x="5"/>
        <item x="69"/>
        <item x="158"/>
        <item x="10"/>
        <item x="27"/>
        <item x="44"/>
        <item x="200"/>
        <item x="197"/>
        <item x="37"/>
        <item x="80"/>
        <item x="94"/>
        <item x="173"/>
        <item x="23"/>
        <item x="1"/>
        <item x="143"/>
        <item x="144"/>
        <item x="61"/>
        <item x="168"/>
        <item x="188"/>
        <item x="121"/>
        <item x="115"/>
        <item x="152"/>
        <item x="3"/>
        <item x="193"/>
        <item x="129"/>
        <item x="90"/>
        <item x="116"/>
        <item x="182"/>
        <item x="198"/>
        <item x="164"/>
        <item x="29"/>
        <item x="159"/>
        <item x="185"/>
        <item x="147"/>
        <item x="169"/>
        <item x="199"/>
        <item x="41"/>
        <item x="78"/>
        <item x="122"/>
        <item x="73"/>
        <item x="139"/>
        <item x="140"/>
        <item x="160"/>
        <item x="125"/>
        <item x="38"/>
        <item x="194"/>
        <item x="119"/>
        <item x="153"/>
        <item x="45"/>
        <item x="189"/>
        <item x="176"/>
        <item x="130"/>
        <item x="132"/>
        <item x="71"/>
        <item x="76"/>
        <item x="154"/>
        <item x="183"/>
        <item x="177"/>
        <item x="165"/>
        <item x="4"/>
        <item x="148"/>
        <item x="104"/>
        <item x="12"/>
        <item x="190"/>
        <item x="92"/>
        <item x="249"/>
        <item x="128"/>
        <item x="96"/>
        <item x="163"/>
        <item x="179"/>
        <item x="101"/>
        <item x="210"/>
        <item x="16"/>
        <item x="259"/>
        <item x="62"/>
        <item x="65"/>
        <item x="211"/>
        <item x="25"/>
        <item x="58"/>
        <item x="82"/>
        <item x="49"/>
        <item x="24"/>
        <item x="84"/>
        <item x="149"/>
        <item x="195"/>
        <item x="54"/>
        <item x="17"/>
        <item x="145"/>
        <item x="106"/>
        <item x="93"/>
        <item x="14"/>
        <item x="240"/>
        <item x="170"/>
        <item x="212"/>
        <item x="85"/>
        <item x="2"/>
        <item x="42"/>
        <item x="120"/>
        <item x="86"/>
        <item x="53"/>
        <item x="50"/>
        <item x="35"/>
        <item x="52"/>
        <item x="70"/>
        <item x="305"/>
        <item x="6"/>
        <item x="100"/>
        <item x="186"/>
        <item x="36"/>
        <item x="33"/>
        <item x="131"/>
        <item x="103"/>
        <item x="171"/>
        <item x="255"/>
        <item x="141"/>
        <item x="81"/>
        <item x="166"/>
        <item x="60"/>
        <item x="59"/>
        <item x="113"/>
        <item x="107"/>
        <item x="57"/>
        <item x="114"/>
        <item x="201"/>
        <item x="13"/>
        <item x="55"/>
        <item x="184"/>
        <item x="66"/>
        <item x="30"/>
        <item x="261"/>
        <item x="105"/>
        <item x="133"/>
        <item x="155"/>
        <item x="191"/>
        <item x="87"/>
        <item x="123"/>
        <item x="102"/>
        <item x="187"/>
        <item x="174"/>
        <item x="276"/>
        <item x="74"/>
        <item x="64"/>
        <item x="156"/>
        <item x="175"/>
        <item x="196"/>
        <item x="26"/>
        <item t="default"/>
      </items>
    </pivotField>
    <pivotField showAll="0">
      <items count="3">
        <item x="0"/>
        <item x="1"/>
        <item t="default"/>
      </items>
    </pivotField>
    <pivotField axis="axisRow" showAll="0">
      <items count="13">
        <item x="3"/>
        <item x="2"/>
        <item x="7"/>
        <item x="6"/>
        <item x="10"/>
        <item x="11"/>
        <item x="8"/>
        <item x="0"/>
        <item x="5"/>
        <item x="4"/>
        <item x="1"/>
        <item x="9"/>
        <item t="default"/>
      </items>
    </pivotField>
    <pivotField showAll="0"/>
    <pivotField showAll="0">
      <items count="20">
        <item x="13"/>
        <item x="1"/>
        <item x="8"/>
        <item x="16"/>
        <item x="3"/>
        <item x="6"/>
        <item x="18"/>
        <item x="14"/>
        <item x="2"/>
        <item x="4"/>
        <item x="7"/>
        <item x="0"/>
        <item x="17"/>
        <item x="12"/>
        <item x="9"/>
        <item x="10"/>
        <item x="15"/>
        <item x="11"/>
        <item x="5"/>
        <item t="default"/>
      </items>
    </pivotField>
    <pivotField showAll="0"/>
    <pivotField dataField="1" showAll="0"/>
    <pivotField showAll="0"/>
    <pivotField showAll="0"/>
    <pivotField showAll="0"/>
    <pivotField showAll="0"/>
    <pivotField showAll="0"/>
    <pivotField showAll="0"/>
    <pivotField dragToRow="0" dragToCol="0" dragToPage="0" showAll="0" defaultSubtotal="0"/>
  </pivotFields>
  <rowFields count="1">
    <field x="3"/>
  </rowFields>
  <rowItems count="13">
    <i>
      <x/>
    </i>
    <i>
      <x v="1"/>
    </i>
    <i>
      <x v="2"/>
    </i>
    <i>
      <x v="3"/>
    </i>
    <i>
      <x v="4"/>
    </i>
    <i>
      <x v="5"/>
    </i>
    <i>
      <x v="6"/>
    </i>
    <i>
      <x v="7"/>
    </i>
    <i>
      <x v="8"/>
    </i>
    <i>
      <x v="9"/>
    </i>
    <i>
      <x v="10"/>
    </i>
    <i>
      <x v="11"/>
    </i>
    <i t="grand">
      <x/>
    </i>
  </rowItems>
  <colItems count="1">
    <i/>
  </colItems>
  <dataFields count="1">
    <dataField name="Sum of Quantity" fld="7" baseField="0" baseItem="0"/>
  </dataField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D3:E16" firstHeaderRow="1" firstDataRow="1" firstDataCol="1"/>
  <pivotFields count="15">
    <pivotField showAll="0"/>
    <pivotField showAll="0">
      <items count="308">
        <item x="287"/>
        <item x="134"/>
        <item x="202"/>
        <item x="138"/>
        <item x="306"/>
        <item x="108"/>
        <item x="272"/>
        <item x="203"/>
        <item x="77"/>
        <item x="127"/>
        <item x="298"/>
        <item x="43"/>
        <item x="83"/>
        <item x="150"/>
        <item x="109"/>
        <item x="8"/>
        <item x="213"/>
        <item x="47"/>
        <item x="226"/>
        <item x="117"/>
        <item x="258"/>
        <item x="284"/>
        <item x="230"/>
        <item x="223"/>
        <item x="247"/>
        <item x="251"/>
        <item x="280"/>
        <item x="273"/>
        <item x="245"/>
        <item x="151"/>
        <item x="204"/>
        <item x="265"/>
        <item x="167"/>
        <item x="63"/>
        <item x="281"/>
        <item x="214"/>
        <item x="39"/>
        <item x="294"/>
        <item x="288"/>
        <item x="303"/>
        <item x="215"/>
        <item x="136"/>
        <item x="110"/>
        <item x="205"/>
        <item x="235"/>
        <item x="285"/>
        <item x="286"/>
        <item x="216"/>
        <item x="228"/>
        <item x="252"/>
        <item x="278"/>
        <item x="118"/>
        <item x="91"/>
        <item x="178"/>
        <item x="180"/>
        <item x="301"/>
        <item x="161"/>
        <item x="72"/>
        <item x="112"/>
        <item x="88"/>
        <item x="224"/>
        <item x="172"/>
        <item x="283"/>
        <item x="246"/>
        <item x="279"/>
        <item x="231"/>
        <item x="206"/>
        <item x="248"/>
        <item x="274"/>
        <item x="207"/>
        <item x="146"/>
        <item x="260"/>
        <item x="271"/>
        <item x="299"/>
        <item x="275"/>
        <item x="220"/>
        <item x="40"/>
        <item x="208"/>
        <item x="28"/>
        <item x="257"/>
        <item x="241"/>
        <item x="232"/>
        <item x="250"/>
        <item x="267"/>
        <item x="221"/>
        <item x="291"/>
        <item x="20"/>
        <item x="292"/>
        <item x="222"/>
        <item x="263"/>
        <item x="242"/>
        <item x="217"/>
        <item x="229"/>
        <item x="238"/>
        <item x="237"/>
        <item x="225"/>
        <item x="290"/>
        <item x="296"/>
        <item x="233"/>
        <item x="137"/>
        <item x="9"/>
        <item x="162"/>
        <item x="282"/>
        <item x="32"/>
        <item x="270"/>
        <item x="264"/>
        <item x="269"/>
        <item x="256"/>
        <item x="236"/>
        <item x="218"/>
        <item x="234"/>
        <item x="293"/>
        <item x="0"/>
        <item x="302"/>
        <item x="268"/>
        <item x="89"/>
        <item x="142"/>
        <item x="243"/>
        <item x="254"/>
        <item x="300"/>
        <item x="34"/>
        <item x="277"/>
        <item x="227"/>
        <item x="239"/>
        <item x="244"/>
        <item x="253"/>
        <item x="297"/>
        <item x="304"/>
        <item x="262"/>
        <item x="266"/>
        <item x="19"/>
        <item x="7"/>
        <item x="295"/>
        <item x="192"/>
        <item x="209"/>
        <item x="219"/>
        <item x="98"/>
        <item x="18"/>
        <item x="68"/>
        <item x="99"/>
        <item x="289"/>
        <item x="181"/>
        <item x="135"/>
        <item x="75"/>
        <item x="31"/>
        <item x="48"/>
        <item x="56"/>
        <item x="111"/>
        <item x="79"/>
        <item x="124"/>
        <item x="15"/>
        <item x="97"/>
        <item x="11"/>
        <item x="21"/>
        <item x="126"/>
        <item x="51"/>
        <item x="95"/>
        <item x="157"/>
        <item x="22"/>
        <item x="46"/>
        <item x="67"/>
        <item x="5"/>
        <item x="69"/>
        <item x="158"/>
        <item x="10"/>
        <item x="27"/>
        <item x="44"/>
        <item x="200"/>
        <item x="197"/>
        <item x="37"/>
        <item x="80"/>
        <item x="94"/>
        <item x="173"/>
        <item x="23"/>
        <item x="1"/>
        <item x="143"/>
        <item x="144"/>
        <item x="61"/>
        <item x="168"/>
        <item x="188"/>
        <item x="121"/>
        <item x="115"/>
        <item x="152"/>
        <item x="3"/>
        <item x="193"/>
        <item x="129"/>
        <item x="90"/>
        <item x="116"/>
        <item x="182"/>
        <item x="198"/>
        <item x="164"/>
        <item x="29"/>
        <item x="159"/>
        <item x="185"/>
        <item x="147"/>
        <item x="169"/>
        <item x="199"/>
        <item x="41"/>
        <item x="78"/>
        <item x="122"/>
        <item x="73"/>
        <item x="139"/>
        <item x="140"/>
        <item x="160"/>
        <item x="125"/>
        <item x="38"/>
        <item x="194"/>
        <item x="119"/>
        <item x="153"/>
        <item x="45"/>
        <item x="189"/>
        <item x="176"/>
        <item x="130"/>
        <item x="132"/>
        <item x="71"/>
        <item x="76"/>
        <item x="154"/>
        <item x="183"/>
        <item x="177"/>
        <item x="165"/>
        <item x="4"/>
        <item x="148"/>
        <item x="104"/>
        <item x="12"/>
        <item x="190"/>
        <item x="92"/>
        <item x="249"/>
        <item x="128"/>
        <item x="96"/>
        <item x="163"/>
        <item x="179"/>
        <item x="101"/>
        <item x="210"/>
        <item x="16"/>
        <item x="259"/>
        <item x="62"/>
        <item x="65"/>
        <item x="211"/>
        <item x="25"/>
        <item x="58"/>
        <item x="82"/>
        <item x="49"/>
        <item x="24"/>
        <item x="84"/>
        <item x="149"/>
        <item x="195"/>
        <item x="54"/>
        <item x="17"/>
        <item x="145"/>
        <item x="106"/>
        <item x="93"/>
        <item x="14"/>
        <item x="240"/>
        <item x="170"/>
        <item x="212"/>
        <item x="85"/>
        <item x="2"/>
        <item x="42"/>
        <item x="120"/>
        <item x="86"/>
        <item x="53"/>
        <item x="50"/>
        <item x="35"/>
        <item x="52"/>
        <item x="70"/>
        <item x="305"/>
        <item x="6"/>
        <item x="100"/>
        <item x="186"/>
        <item x="36"/>
        <item x="33"/>
        <item x="131"/>
        <item x="103"/>
        <item x="171"/>
        <item x="255"/>
        <item x="141"/>
        <item x="81"/>
        <item x="166"/>
        <item x="60"/>
        <item x="59"/>
        <item x="113"/>
        <item x="107"/>
        <item x="57"/>
        <item x="114"/>
        <item x="201"/>
        <item x="13"/>
        <item x="55"/>
        <item x="184"/>
        <item x="66"/>
        <item x="30"/>
        <item x="261"/>
        <item x="105"/>
        <item x="133"/>
        <item x="155"/>
        <item x="191"/>
        <item x="87"/>
        <item x="123"/>
        <item x="102"/>
        <item x="187"/>
        <item x="174"/>
        <item x="276"/>
        <item x="74"/>
        <item x="64"/>
        <item x="156"/>
        <item x="175"/>
        <item x="196"/>
        <item x="26"/>
        <item t="default"/>
      </items>
    </pivotField>
    <pivotField showAll="0">
      <items count="3">
        <item x="0"/>
        <item x="1"/>
        <item t="default"/>
      </items>
    </pivotField>
    <pivotField axis="axisRow" showAll="0">
      <items count="13">
        <item x="3"/>
        <item x="2"/>
        <item x="7"/>
        <item x="6"/>
        <item x="10"/>
        <item x="11"/>
        <item x="8"/>
        <item x="0"/>
        <item x="5"/>
        <item x="4"/>
        <item x="1"/>
        <item x="9"/>
        <item t="default"/>
      </items>
    </pivotField>
    <pivotField showAll="0"/>
    <pivotField showAll="0">
      <items count="20">
        <item x="13"/>
        <item x="1"/>
        <item x="8"/>
        <item x="16"/>
        <item x="3"/>
        <item x="6"/>
        <item x="18"/>
        <item x="14"/>
        <item x="2"/>
        <item x="4"/>
        <item x="7"/>
        <item x="0"/>
        <item x="17"/>
        <item x="12"/>
        <item x="9"/>
        <item x="10"/>
        <item x="15"/>
        <item x="11"/>
        <item x="5"/>
        <item t="default"/>
      </items>
    </pivotField>
    <pivotField showAll="0"/>
    <pivotField showAll="0"/>
    <pivotField showAll="0"/>
    <pivotField showAll="0"/>
    <pivotField showAll="0"/>
    <pivotField dataField="1" showAll="0"/>
    <pivotField showAll="0"/>
    <pivotField showAll="0"/>
    <pivotField dragToRow="0" dragToCol="0" dragToPage="0" showAll="0" defaultSubtotal="0"/>
  </pivotFields>
  <rowFields count="1">
    <field x="3"/>
  </rowFields>
  <rowItems count="13">
    <i>
      <x/>
    </i>
    <i>
      <x v="1"/>
    </i>
    <i>
      <x v="2"/>
    </i>
    <i>
      <x v="3"/>
    </i>
    <i>
      <x v="4"/>
    </i>
    <i>
      <x v="5"/>
    </i>
    <i>
      <x v="6"/>
    </i>
    <i>
      <x v="7"/>
    </i>
    <i>
      <x v="8"/>
    </i>
    <i>
      <x v="9"/>
    </i>
    <i>
      <x v="10"/>
    </i>
    <i>
      <x v="11"/>
    </i>
    <i t="grand">
      <x/>
    </i>
  </rowItems>
  <colItems count="1">
    <i/>
  </colItems>
  <dataFields count="1">
    <dataField name="Sum of Profit" fld="11"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16" firstHeaderRow="1" firstDataRow="1" firstDataCol="1"/>
  <pivotFields count="15">
    <pivotField showAll="0"/>
    <pivotField showAll="0">
      <items count="308">
        <item x="287"/>
        <item x="134"/>
        <item x="202"/>
        <item x="138"/>
        <item x="306"/>
        <item x="108"/>
        <item x="272"/>
        <item x="203"/>
        <item x="77"/>
        <item x="127"/>
        <item x="298"/>
        <item x="43"/>
        <item x="83"/>
        <item x="150"/>
        <item x="109"/>
        <item x="8"/>
        <item x="213"/>
        <item x="47"/>
        <item x="226"/>
        <item x="117"/>
        <item x="258"/>
        <item x="284"/>
        <item x="230"/>
        <item x="223"/>
        <item x="247"/>
        <item x="251"/>
        <item x="280"/>
        <item x="273"/>
        <item x="245"/>
        <item x="151"/>
        <item x="204"/>
        <item x="265"/>
        <item x="167"/>
        <item x="63"/>
        <item x="281"/>
        <item x="214"/>
        <item x="39"/>
        <item x="294"/>
        <item x="288"/>
        <item x="303"/>
        <item x="215"/>
        <item x="136"/>
        <item x="110"/>
        <item x="205"/>
        <item x="235"/>
        <item x="285"/>
        <item x="286"/>
        <item x="216"/>
        <item x="228"/>
        <item x="252"/>
        <item x="278"/>
        <item x="118"/>
        <item x="91"/>
        <item x="178"/>
        <item x="180"/>
        <item x="301"/>
        <item x="161"/>
        <item x="72"/>
        <item x="112"/>
        <item x="88"/>
        <item x="224"/>
        <item x="172"/>
        <item x="283"/>
        <item x="246"/>
        <item x="279"/>
        <item x="231"/>
        <item x="206"/>
        <item x="248"/>
        <item x="274"/>
        <item x="207"/>
        <item x="146"/>
        <item x="260"/>
        <item x="271"/>
        <item x="299"/>
        <item x="275"/>
        <item x="220"/>
        <item x="40"/>
        <item x="208"/>
        <item x="28"/>
        <item x="257"/>
        <item x="241"/>
        <item x="232"/>
        <item x="250"/>
        <item x="267"/>
        <item x="221"/>
        <item x="291"/>
        <item x="20"/>
        <item x="292"/>
        <item x="222"/>
        <item x="263"/>
        <item x="242"/>
        <item x="217"/>
        <item x="229"/>
        <item x="238"/>
        <item x="237"/>
        <item x="225"/>
        <item x="290"/>
        <item x="296"/>
        <item x="233"/>
        <item x="137"/>
        <item x="9"/>
        <item x="162"/>
        <item x="282"/>
        <item x="32"/>
        <item x="270"/>
        <item x="264"/>
        <item x="269"/>
        <item x="256"/>
        <item x="236"/>
        <item x="218"/>
        <item x="234"/>
        <item x="293"/>
        <item x="0"/>
        <item x="302"/>
        <item x="268"/>
        <item x="89"/>
        <item x="142"/>
        <item x="243"/>
        <item x="254"/>
        <item x="300"/>
        <item x="34"/>
        <item x="277"/>
        <item x="227"/>
        <item x="239"/>
        <item x="244"/>
        <item x="253"/>
        <item x="297"/>
        <item x="304"/>
        <item x="262"/>
        <item x="266"/>
        <item x="19"/>
        <item x="7"/>
        <item x="295"/>
        <item x="192"/>
        <item x="209"/>
        <item x="219"/>
        <item x="98"/>
        <item x="18"/>
        <item x="68"/>
        <item x="99"/>
        <item x="289"/>
        <item x="181"/>
        <item x="135"/>
        <item x="75"/>
        <item x="31"/>
        <item x="48"/>
        <item x="56"/>
        <item x="111"/>
        <item x="79"/>
        <item x="124"/>
        <item x="15"/>
        <item x="97"/>
        <item x="11"/>
        <item x="21"/>
        <item x="126"/>
        <item x="51"/>
        <item x="95"/>
        <item x="157"/>
        <item x="22"/>
        <item x="46"/>
        <item x="67"/>
        <item x="5"/>
        <item x="69"/>
        <item x="158"/>
        <item x="10"/>
        <item x="27"/>
        <item x="44"/>
        <item x="200"/>
        <item x="197"/>
        <item x="37"/>
        <item x="80"/>
        <item x="94"/>
        <item x="173"/>
        <item x="23"/>
        <item x="1"/>
        <item x="143"/>
        <item x="144"/>
        <item x="61"/>
        <item x="168"/>
        <item x="188"/>
        <item x="121"/>
        <item x="115"/>
        <item x="152"/>
        <item x="3"/>
        <item x="193"/>
        <item x="129"/>
        <item x="90"/>
        <item x="116"/>
        <item x="182"/>
        <item x="198"/>
        <item x="164"/>
        <item x="29"/>
        <item x="159"/>
        <item x="185"/>
        <item x="147"/>
        <item x="169"/>
        <item x="199"/>
        <item x="41"/>
        <item x="78"/>
        <item x="122"/>
        <item x="73"/>
        <item x="139"/>
        <item x="140"/>
        <item x="160"/>
        <item x="125"/>
        <item x="38"/>
        <item x="194"/>
        <item x="119"/>
        <item x="153"/>
        <item x="45"/>
        <item x="189"/>
        <item x="176"/>
        <item x="130"/>
        <item x="132"/>
        <item x="71"/>
        <item x="76"/>
        <item x="154"/>
        <item x="183"/>
        <item x="177"/>
        <item x="165"/>
        <item x="4"/>
        <item x="148"/>
        <item x="104"/>
        <item x="12"/>
        <item x="190"/>
        <item x="92"/>
        <item x="249"/>
        <item x="128"/>
        <item x="96"/>
        <item x="163"/>
        <item x="179"/>
        <item x="101"/>
        <item x="210"/>
        <item x="16"/>
        <item x="259"/>
        <item x="62"/>
        <item x="65"/>
        <item x="211"/>
        <item x="25"/>
        <item x="58"/>
        <item x="82"/>
        <item x="49"/>
        <item x="24"/>
        <item x="84"/>
        <item x="149"/>
        <item x="195"/>
        <item x="54"/>
        <item x="17"/>
        <item x="145"/>
        <item x="106"/>
        <item x="93"/>
        <item x="14"/>
        <item x="240"/>
        <item x="170"/>
        <item x="212"/>
        <item x="85"/>
        <item x="2"/>
        <item x="42"/>
        <item x="120"/>
        <item x="86"/>
        <item x="53"/>
        <item x="50"/>
        <item x="35"/>
        <item x="52"/>
        <item x="70"/>
        <item x="305"/>
        <item x="6"/>
        <item x="100"/>
        <item x="186"/>
        <item x="36"/>
        <item x="33"/>
        <item x="131"/>
        <item x="103"/>
        <item x="171"/>
        <item x="255"/>
        <item x="141"/>
        <item x="81"/>
        <item x="166"/>
        <item x="60"/>
        <item x="59"/>
        <item x="113"/>
        <item x="107"/>
        <item x="57"/>
        <item x="114"/>
        <item x="201"/>
        <item x="13"/>
        <item x="55"/>
        <item x="184"/>
        <item x="66"/>
        <item x="30"/>
        <item x="261"/>
        <item x="105"/>
        <item x="133"/>
        <item x="155"/>
        <item x="191"/>
        <item x="87"/>
        <item x="123"/>
        <item x="102"/>
        <item x="187"/>
        <item x="174"/>
        <item x="276"/>
        <item x="74"/>
        <item x="64"/>
        <item x="156"/>
        <item x="175"/>
        <item x="196"/>
        <item x="26"/>
        <item t="default"/>
      </items>
    </pivotField>
    <pivotField showAll="0">
      <items count="3">
        <item x="0"/>
        <item x="1"/>
        <item t="default"/>
      </items>
    </pivotField>
    <pivotField axis="axisRow" showAll="0">
      <items count="13">
        <item x="3"/>
        <item x="2"/>
        <item x="7"/>
        <item x="6"/>
        <item x="10"/>
        <item x="11"/>
        <item x="8"/>
        <item x="0"/>
        <item x="5"/>
        <item x="4"/>
        <item x="1"/>
        <item x="9"/>
        <item t="default"/>
      </items>
    </pivotField>
    <pivotField showAll="0"/>
    <pivotField showAll="0">
      <items count="20">
        <item x="13"/>
        <item x="1"/>
        <item x="8"/>
        <item x="16"/>
        <item x="3"/>
        <item x="6"/>
        <item x="18"/>
        <item x="14"/>
        <item x="2"/>
        <item x="4"/>
        <item x="7"/>
        <item x="0"/>
        <item x="17"/>
        <item x="12"/>
        <item x="9"/>
        <item x="10"/>
        <item x="15"/>
        <item x="11"/>
        <item x="5"/>
        <item t="default"/>
      </items>
    </pivotField>
    <pivotField showAll="0"/>
    <pivotField showAll="0"/>
    <pivotField showAll="0"/>
    <pivotField showAll="0"/>
    <pivotField dataField="1" showAll="0"/>
    <pivotField showAll="0"/>
    <pivotField showAll="0"/>
    <pivotField showAll="0"/>
    <pivotField dragToRow="0" dragToCol="0" dragToPage="0" showAll="0" defaultSubtotal="0"/>
  </pivotFields>
  <rowFields count="1">
    <field x="3"/>
  </rowFields>
  <rowItems count="13">
    <i>
      <x/>
    </i>
    <i>
      <x v="1"/>
    </i>
    <i>
      <x v="2"/>
    </i>
    <i>
      <x v="3"/>
    </i>
    <i>
      <x v="4"/>
    </i>
    <i>
      <x v="5"/>
    </i>
    <i>
      <x v="6"/>
    </i>
    <i>
      <x v="7"/>
    </i>
    <i>
      <x v="8"/>
    </i>
    <i>
      <x v="9"/>
    </i>
    <i>
      <x v="10"/>
    </i>
    <i>
      <x v="11"/>
    </i>
    <i t="grand">
      <x/>
    </i>
  </rowItems>
  <colItems count="1">
    <i/>
  </colItems>
  <dataFields count="1">
    <dataField name="Sum of Sale" fld="10"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M3:N16" firstHeaderRow="1" firstDataRow="1" firstDataCol="1"/>
  <pivotFields count="15">
    <pivotField showAll="0"/>
    <pivotField showAll="0">
      <items count="308">
        <item x="287"/>
        <item x="134"/>
        <item x="202"/>
        <item x="138"/>
        <item x="306"/>
        <item x="108"/>
        <item x="272"/>
        <item x="203"/>
        <item x="77"/>
        <item x="127"/>
        <item x="298"/>
        <item x="43"/>
        <item x="83"/>
        <item x="150"/>
        <item x="109"/>
        <item x="8"/>
        <item x="213"/>
        <item x="47"/>
        <item x="226"/>
        <item x="117"/>
        <item x="258"/>
        <item x="284"/>
        <item x="230"/>
        <item x="223"/>
        <item x="247"/>
        <item x="251"/>
        <item x="280"/>
        <item x="273"/>
        <item x="245"/>
        <item x="151"/>
        <item x="204"/>
        <item x="265"/>
        <item x="167"/>
        <item x="63"/>
        <item x="281"/>
        <item x="214"/>
        <item x="39"/>
        <item x="294"/>
        <item x="288"/>
        <item x="303"/>
        <item x="215"/>
        <item x="136"/>
        <item x="110"/>
        <item x="205"/>
        <item x="235"/>
        <item x="285"/>
        <item x="286"/>
        <item x="216"/>
        <item x="228"/>
        <item x="252"/>
        <item x="278"/>
        <item x="118"/>
        <item x="91"/>
        <item x="178"/>
        <item x="180"/>
        <item x="301"/>
        <item x="161"/>
        <item x="72"/>
        <item x="112"/>
        <item x="88"/>
        <item x="224"/>
        <item x="172"/>
        <item x="283"/>
        <item x="246"/>
        <item x="279"/>
        <item x="231"/>
        <item x="206"/>
        <item x="248"/>
        <item x="274"/>
        <item x="207"/>
        <item x="146"/>
        <item x="260"/>
        <item x="271"/>
        <item x="299"/>
        <item x="275"/>
        <item x="220"/>
        <item x="40"/>
        <item x="208"/>
        <item x="28"/>
        <item x="257"/>
        <item x="241"/>
        <item x="232"/>
        <item x="250"/>
        <item x="267"/>
        <item x="221"/>
        <item x="291"/>
        <item x="20"/>
        <item x="292"/>
        <item x="222"/>
        <item x="263"/>
        <item x="242"/>
        <item x="217"/>
        <item x="229"/>
        <item x="238"/>
        <item x="237"/>
        <item x="225"/>
        <item x="290"/>
        <item x="296"/>
        <item x="233"/>
        <item x="137"/>
        <item x="9"/>
        <item x="162"/>
        <item x="282"/>
        <item x="32"/>
        <item x="270"/>
        <item x="264"/>
        <item x="269"/>
        <item x="256"/>
        <item x="236"/>
        <item x="218"/>
        <item x="234"/>
        <item x="293"/>
        <item x="0"/>
        <item x="302"/>
        <item x="268"/>
        <item x="89"/>
        <item x="142"/>
        <item x="243"/>
        <item x="254"/>
        <item x="300"/>
        <item x="34"/>
        <item x="277"/>
        <item x="227"/>
        <item x="239"/>
        <item x="244"/>
        <item x="253"/>
        <item x="297"/>
        <item x="304"/>
        <item x="262"/>
        <item x="266"/>
        <item x="19"/>
        <item x="7"/>
        <item x="295"/>
        <item x="192"/>
        <item x="209"/>
        <item x="219"/>
        <item x="98"/>
        <item x="18"/>
        <item x="68"/>
        <item x="99"/>
        <item x="289"/>
        <item x="181"/>
        <item x="135"/>
        <item x="75"/>
        <item x="31"/>
        <item x="48"/>
        <item x="56"/>
        <item x="111"/>
        <item x="79"/>
        <item x="124"/>
        <item x="15"/>
        <item x="97"/>
        <item x="11"/>
        <item x="21"/>
        <item x="126"/>
        <item x="51"/>
        <item x="95"/>
        <item x="157"/>
        <item x="22"/>
        <item x="46"/>
        <item x="67"/>
        <item x="5"/>
        <item x="69"/>
        <item x="158"/>
        <item x="10"/>
        <item x="27"/>
        <item x="44"/>
        <item x="200"/>
        <item x="197"/>
        <item x="37"/>
        <item x="80"/>
        <item x="94"/>
        <item x="173"/>
        <item x="23"/>
        <item x="1"/>
        <item x="143"/>
        <item x="144"/>
        <item x="61"/>
        <item x="168"/>
        <item x="188"/>
        <item x="121"/>
        <item x="115"/>
        <item x="152"/>
        <item x="3"/>
        <item x="193"/>
        <item x="129"/>
        <item x="90"/>
        <item x="116"/>
        <item x="182"/>
        <item x="198"/>
        <item x="164"/>
        <item x="29"/>
        <item x="159"/>
        <item x="185"/>
        <item x="147"/>
        <item x="169"/>
        <item x="199"/>
        <item x="41"/>
        <item x="78"/>
        <item x="122"/>
        <item x="73"/>
        <item x="139"/>
        <item x="140"/>
        <item x="160"/>
        <item x="125"/>
        <item x="38"/>
        <item x="194"/>
        <item x="119"/>
        <item x="153"/>
        <item x="45"/>
        <item x="189"/>
        <item x="176"/>
        <item x="130"/>
        <item x="132"/>
        <item x="71"/>
        <item x="76"/>
        <item x="154"/>
        <item x="183"/>
        <item x="177"/>
        <item x="165"/>
        <item x="4"/>
        <item x="148"/>
        <item x="104"/>
        <item x="12"/>
        <item x="190"/>
        <item x="92"/>
        <item x="249"/>
        <item x="128"/>
        <item x="96"/>
        <item x="163"/>
        <item x="179"/>
        <item x="101"/>
        <item x="210"/>
        <item x="16"/>
        <item x="259"/>
        <item x="62"/>
        <item x="65"/>
        <item x="211"/>
        <item x="25"/>
        <item x="58"/>
        <item x="82"/>
        <item x="49"/>
        <item x="24"/>
        <item x="84"/>
        <item x="149"/>
        <item x="195"/>
        <item x="54"/>
        <item x="17"/>
        <item x="145"/>
        <item x="106"/>
        <item x="93"/>
        <item x="14"/>
        <item x="240"/>
        <item x="170"/>
        <item x="212"/>
        <item x="85"/>
        <item x="2"/>
        <item x="42"/>
        <item x="120"/>
        <item x="86"/>
        <item x="53"/>
        <item x="50"/>
        <item x="35"/>
        <item x="52"/>
        <item x="70"/>
        <item x="305"/>
        <item x="6"/>
        <item x="100"/>
        <item x="186"/>
        <item x="36"/>
        <item x="33"/>
        <item x="131"/>
        <item x="103"/>
        <item x="171"/>
        <item x="255"/>
        <item x="141"/>
        <item x="81"/>
        <item x="166"/>
        <item x="60"/>
        <item x="59"/>
        <item x="113"/>
        <item x="107"/>
        <item x="57"/>
        <item x="114"/>
        <item x="201"/>
        <item x="13"/>
        <item x="55"/>
        <item x="184"/>
        <item x="66"/>
        <item x="30"/>
        <item x="261"/>
        <item x="105"/>
        <item x="133"/>
        <item x="155"/>
        <item x="191"/>
        <item x="87"/>
        <item x="123"/>
        <item x="102"/>
        <item x="187"/>
        <item x="174"/>
        <item x="276"/>
        <item x="74"/>
        <item x="64"/>
        <item x="156"/>
        <item x="175"/>
        <item x="196"/>
        <item x="26"/>
        <item t="default"/>
      </items>
    </pivotField>
    <pivotField showAll="0">
      <items count="3">
        <item x="0"/>
        <item x="1"/>
        <item t="default"/>
      </items>
    </pivotField>
    <pivotField axis="axisRow" showAll="0">
      <items count="13">
        <item x="3"/>
        <item x="2"/>
        <item x="7"/>
        <item x="6"/>
        <item x="10"/>
        <item x="11"/>
        <item x="8"/>
        <item x="0"/>
        <item x="5"/>
        <item x="4"/>
        <item x="1"/>
        <item x="9"/>
        <item t="default"/>
      </items>
    </pivotField>
    <pivotField showAll="0"/>
    <pivotField showAll="0">
      <items count="20">
        <item x="13"/>
        <item x="1"/>
        <item x="8"/>
        <item x="16"/>
        <item x="3"/>
        <item x="6"/>
        <item x="18"/>
        <item x="14"/>
        <item x="2"/>
        <item x="4"/>
        <item x="7"/>
        <item x="0"/>
        <item x="17"/>
        <item x="12"/>
        <item x="9"/>
        <item x="10"/>
        <item x="15"/>
        <item x="11"/>
        <item x="5"/>
        <item t="default"/>
      </items>
    </pivotField>
    <pivotField showAll="0"/>
    <pivotField showAll="0"/>
    <pivotField showAll="0"/>
    <pivotField showAll="0"/>
    <pivotField showAll="0"/>
    <pivotField showAll="0"/>
    <pivotField showAll="0"/>
    <pivotField showAll="0"/>
    <pivotField dataField="1" dragToRow="0" dragToCol="0" dragToPage="0" showAll="0" defaultSubtotal="0"/>
  </pivotFields>
  <rowFields count="1">
    <field x="3"/>
  </rowFields>
  <rowItems count="13">
    <i>
      <x/>
    </i>
    <i>
      <x v="1"/>
    </i>
    <i>
      <x v="2"/>
    </i>
    <i>
      <x v="3"/>
    </i>
    <i>
      <x v="4"/>
    </i>
    <i>
      <x v="5"/>
    </i>
    <i>
      <x v="6"/>
    </i>
    <i>
      <x v="7"/>
    </i>
    <i>
      <x v="8"/>
    </i>
    <i>
      <x v="9"/>
    </i>
    <i>
      <x v="10"/>
    </i>
    <i>
      <x v="11"/>
    </i>
    <i t="grand">
      <x/>
    </i>
  </rowItems>
  <colItems count="1">
    <i/>
  </colItems>
  <dataFields count="1">
    <dataField name="Sum of Profit Margin" fld="14" baseField="0" baseItem="0"/>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name="PivotTable9"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3:F5" firstHeaderRow="0" firstDataRow="1" firstDataCol="1"/>
  <pivotFields count="15">
    <pivotField dataField="1" showAll="0"/>
    <pivotField showAll="0"/>
    <pivotField axis="axisRow" showAll="0">
      <items count="3">
        <item x="0"/>
        <item x="1"/>
        <item t="default"/>
      </items>
    </pivotField>
    <pivotField showAll="0">
      <items count="13">
        <item x="3"/>
        <item x="2"/>
        <item x="7"/>
        <item x="6"/>
        <item x="10"/>
        <item x="11"/>
        <item x="8"/>
        <item x="0"/>
        <item x="5"/>
        <item x="4"/>
        <item x="1"/>
        <item x="9"/>
        <item t="default"/>
      </items>
    </pivotField>
    <pivotField showAll="0"/>
    <pivotField showAll="0">
      <items count="20">
        <item x="13"/>
        <item x="1"/>
        <item x="8"/>
        <item x="16"/>
        <item x="3"/>
        <item x="6"/>
        <item x="18"/>
        <item x="14"/>
        <item x="2"/>
        <item x="4"/>
        <item x="7"/>
        <item x="0"/>
        <item x="17"/>
        <item x="12"/>
        <item x="9"/>
        <item x="10"/>
        <item x="15"/>
        <item x="11"/>
        <item x="5"/>
        <item t="default"/>
      </items>
    </pivotField>
    <pivotField showAll="0"/>
    <pivotField dataField="1" showAll="0"/>
    <pivotField showAll="0"/>
    <pivotField showAll="0"/>
    <pivotField dataField="1" showAll="0"/>
    <pivotField dataField="1" showAll="0"/>
    <pivotField showAll="0"/>
    <pivotField showAll="0"/>
    <pivotField dataField="1" dragToRow="0" dragToCol="0" dragToPage="0" showAll="0" defaultSubtotal="0"/>
  </pivotFields>
  <rowFields count="1">
    <field x="2"/>
  </rowFields>
  <rowItems count="2">
    <i>
      <x/>
    </i>
    <i>
      <x v="1"/>
    </i>
  </rowItems>
  <colFields count="1">
    <field x="-2"/>
  </colFields>
  <colItems count="5">
    <i>
      <x/>
    </i>
    <i i="1">
      <x v="1"/>
    </i>
    <i i="2">
      <x v="2"/>
    </i>
    <i i="3">
      <x v="3"/>
    </i>
    <i i="4">
      <x v="4"/>
    </i>
  </colItems>
  <dataFields count="5">
    <dataField name="Sum of Sale" fld="10" baseField="0" baseItem="0"/>
    <dataField name="Sum of Profit" fld="11" baseField="0" baseItem="0"/>
    <dataField name="Sum of Quantity" fld="7" baseField="0" baseItem="0"/>
    <dataField name="Count of Order ID" fld="0" subtotal="count" baseField="0" baseItem="0"/>
    <dataField name="Sum of Profit Margin"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23" firstHeaderRow="1" firstDataRow="1" firstDataCol="1"/>
  <pivotFields count="15">
    <pivotField showAll="0"/>
    <pivotField showAll="0"/>
    <pivotField showAll="0">
      <items count="3">
        <item x="0"/>
        <item x="1"/>
        <item t="default"/>
      </items>
    </pivotField>
    <pivotField showAll="0">
      <items count="13">
        <item x="3"/>
        <item x="2"/>
        <item x="7"/>
        <item x="6"/>
        <item x="10"/>
        <item x="11"/>
        <item x="8"/>
        <item x="0"/>
        <item x="5"/>
        <item x="4"/>
        <item x="1"/>
        <item x="9"/>
        <item t="default"/>
      </items>
    </pivotField>
    <pivotField showAll="0"/>
    <pivotField axis="axisRow" showAll="0">
      <items count="20">
        <item x="13"/>
        <item x="1"/>
        <item x="8"/>
        <item x="16"/>
        <item x="3"/>
        <item x="6"/>
        <item x="18"/>
        <item x="14"/>
        <item x="2"/>
        <item x="4"/>
        <item x="7"/>
        <item x="0"/>
        <item x="17"/>
        <item x="12"/>
        <item x="9"/>
        <item x="10"/>
        <item x="15"/>
        <item x="11"/>
        <item x="5"/>
        <item t="default"/>
      </items>
    </pivotField>
    <pivotField showAll="0"/>
    <pivotField showAll="0"/>
    <pivotField showAll="0"/>
    <pivotField showAll="0"/>
    <pivotField dataField="1" showAll="0"/>
    <pivotField showAll="0"/>
    <pivotField showAll="0"/>
    <pivotField showAll="0"/>
    <pivotField dragToRow="0" dragToCol="0" dragToPage="0" showAll="0" defaultSubtotal="0"/>
  </pivotFields>
  <rowFields count="1">
    <field x="5"/>
  </rowFields>
  <rowItems count="20">
    <i>
      <x/>
    </i>
    <i>
      <x v="1"/>
    </i>
    <i>
      <x v="2"/>
    </i>
    <i>
      <x v="3"/>
    </i>
    <i>
      <x v="4"/>
    </i>
    <i>
      <x v="5"/>
    </i>
    <i>
      <x v="6"/>
    </i>
    <i>
      <x v="7"/>
    </i>
    <i>
      <x v="8"/>
    </i>
    <i>
      <x v="9"/>
    </i>
    <i>
      <x v="10"/>
    </i>
    <i>
      <x v="11"/>
    </i>
    <i>
      <x v="12"/>
    </i>
    <i>
      <x v="13"/>
    </i>
    <i>
      <x v="14"/>
    </i>
    <i>
      <x v="15"/>
    </i>
    <i>
      <x v="16"/>
    </i>
    <i>
      <x v="17"/>
    </i>
    <i>
      <x v="18"/>
    </i>
    <i t="grand">
      <x/>
    </i>
  </rowItems>
  <colItems count="1">
    <i/>
  </colItems>
  <dataFields count="1">
    <dataField name="Sum of Sale" fld="1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Year" sourceName="Year">
  <pivotTables>
    <pivotTable tabId="7" name="PivotTable4"/>
    <pivotTable tabId="11" name="PivotTable4"/>
    <pivotTable tabId="11" name="PivotTable5"/>
    <pivotTable tabId="11" name="PivotTable6"/>
    <pivotTable tabId="11" name="PivotTable7"/>
    <pivotTable tabId="11" name="PivotTable8"/>
    <pivotTable tabId="13" name="PivotTable9"/>
    <pivotTable tabId="8" name="PivotTable5"/>
    <pivotTable tabId="10" name="PivotTable3"/>
    <pivotTable tabId="3" name="PivotTable1"/>
    <pivotTable tabId="4" name="PivotTable2"/>
  </pivotTables>
  <data>
    <tabular pivotCacheId="571882299">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State" sourceName="State">
  <pivotTables>
    <pivotTable tabId="7" name="PivotTable4"/>
    <pivotTable tabId="11" name="PivotTable4"/>
    <pivotTable tabId="11" name="PivotTable5"/>
    <pivotTable tabId="11" name="PivotTable6"/>
    <pivotTable tabId="11" name="PivotTable7"/>
    <pivotTable tabId="11" name="PivotTable8"/>
    <pivotTable tabId="13" name="PivotTable9"/>
    <pivotTable tabId="8" name="PivotTable5"/>
    <pivotTable tabId="10" name="PivotTable3"/>
    <pivotTable tabId="3" name="PivotTable1"/>
    <pivotTable tabId="4" name="PivotTable2"/>
  </pivotTables>
  <data>
    <tabular pivotCacheId="571882299">
      <items count="19">
        <i x="13" s="1"/>
        <i x="1" s="1"/>
        <i x="8" s="1"/>
        <i x="16" s="1"/>
        <i x="3" s="1"/>
        <i x="6" s="1"/>
        <i x="18" s="1"/>
        <i x="14" s="1"/>
        <i x="2" s="1"/>
        <i x="4" s="1"/>
        <i x="7" s="1"/>
        <i x="0" s="1"/>
        <i x="17" s="1"/>
        <i x="12" s="1"/>
        <i x="9" s="1"/>
        <i x="10" s="1"/>
        <i x="15" s="1"/>
        <i x="11" s="1"/>
        <i x="5"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Month" sourceName="Month">
  <pivotTables>
    <pivotTable tabId="7" name="PivotTable4"/>
    <pivotTable tabId="11" name="PivotTable4"/>
    <pivotTable tabId="11" name="PivotTable5"/>
    <pivotTable tabId="11" name="PivotTable6"/>
    <pivotTable tabId="11" name="PivotTable7"/>
    <pivotTable tabId="11" name="PivotTable8"/>
    <pivotTable tabId="8" name="PivotTable5"/>
    <pivotTable tabId="10" name="PivotTable3"/>
    <pivotTable tabId="3" name="PivotTable1"/>
    <pivotTable tabId="4" name="PivotTable2"/>
    <pivotTable tabId="13" name="PivotTable9"/>
  </pivotTables>
  <data>
    <tabular pivotCacheId="571882299">
      <items count="12">
        <i x="3" s="1"/>
        <i x="2" s="1"/>
        <i x="7" s="1"/>
        <i x="6" s="1"/>
        <i x="10" s="1"/>
        <i x="11" s="1"/>
        <i x="8" s="1"/>
        <i x="0" s="1"/>
        <i x="5" s="1"/>
        <i x="4" s="1"/>
        <i x="1" s="1"/>
        <i x="9"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Year" caption="Year" rowHeight="241300"/>
  <slicer name="State" cache="Slicer_State" caption="State" columnCount="2" rowHeight="241300"/>
  <slicer name="Month" cache="Slicer_Month" caption="Month" columnCount="2"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Year" caption="Year" style="AB" rowHeight="241300"/>
  <slicer name="State 1" cache="Slicer_State" caption="State" columnCount="2" style="AB" rowHeight="241300"/>
  <slicer name="Month 1" cache="Slicer_Month" caption="Month" columnCount="2" style="AB"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openxmlformats.org/officeDocument/2006/relationships/drawing" Target="../drawings/drawing3.xml"/><Relationship Id="rId5" Type="http://schemas.openxmlformats.org/officeDocument/2006/relationships/pivotTable" Target="../pivotTables/pivotTable7.xml"/><Relationship Id="rId4"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8.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5.xml"/><Relationship Id="rId1" Type="http://schemas.openxmlformats.org/officeDocument/2006/relationships/pivotTable" Target="../pivotTables/pivotTable10.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11.xm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7.xml"/><Relationship Id="rId1" Type="http://schemas.openxmlformats.org/officeDocument/2006/relationships/printerSettings" Target="../printerSettings/printerSettings3.bin"/><Relationship Id="rId5" Type="http://schemas.microsoft.com/office/2007/relationships/slicer" Target="../slicers/slicer2.xml"/><Relationship Id="rId4" Type="http://schemas.openxmlformats.org/officeDocument/2006/relationships/image" Target="../media/image1.jpeg"/></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501"/>
  <sheetViews>
    <sheetView workbookViewId="0">
      <selection activeCell="D9" sqref="D9"/>
    </sheetView>
  </sheetViews>
  <sheetFormatPr defaultRowHeight="15"/>
  <cols>
    <col min="2" max="2" width="10.7109375" bestFit="1" customWidth="1"/>
    <col min="10" max="10" width="16.42578125" customWidth="1"/>
  </cols>
  <sheetData>
    <row r="1" spans="1:14" s="1" customFormat="1">
      <c r="A1" s="1" t="s">
        <v>0</v>
      </c>
      <c r="B1" s="1" t="s">
        <v>1</v>
      </c>
      <c r="C1" s="1" t="s">
        <v>884</v>
      </c>
      <c r="D1" s="1" t="s">
        <v>882</v>
      </c>
      <c r="E1" s="1" t="s">
        <v>885</v>
      </c>
      <c r="F1" s="1" t="s">
        <v>2</v>
      </c>
      <c r="G1" s="1" t="s">
        <v>3</v>
      </c>
      <c r="H1" s="1" t="s">
        <v>877</v>
      </c>
      <c r="I1" s="1" t="s">
        <v>878</v>
      </c>
      <c r="J1" s="1" t="s">
        <v>879</v>
      </c>
      <c r="K1" s="1" t="s">
        <v>883</v>
      </c>
      <c r="L1" s="1" t="s">
        <v>880</v>
      </c>
      <c r="M1" s="1" t="s">
        <v>881</v>
      </c>
      <c r="N1" s="1" t="s">
        <v>886</v>
      </c>
    </row>
    <row r="2" spans="1:14">
      <c r="A2" t="s">
        <v>350</v>
      </c>
      <c r="B2">
        <v>43337</v>
      </c>
      <c r="C2" t="s">
        <v>906</v>
      </c>
      <c r="D2" t="s">
        <v>907</v>
      </c>
      <c r="E2" t="s">
        <v>268</v>
      </c>
      <c r="F2" t="s">
        <v>10</v>
      </c>
      <c r="G2" t="s">
        <v>90</v>
      </c>
      <c r="H2">
        <v>5</v>
      </c>
      <c r="I2" t="s">
        <v>908</v>
      </c>
      <c r="J2" t="s">
        <v>909</v>
      </c>
      <c r="K2">
        <v>2188</v>
      </c>
      <c r="L2">
        <v>1050</v>
      </c>
      <c r="M2">
        <v>3000</v>
      </c>
      <c r="N2" t="s">
        <v>898</v>
      </c>
    </row>
    <row r="3" spans="1:14">
      <c r="A3" t="s">
        <v>529</v>
      </c>
      <c r="B3">
        <v>43419</v>
      </c>
      <c r="C3" t="s">
        <v>906</v>
      </c>
      <c r="D3" t="s">
        <v>910</v>
      </c>
      <c r="E3" t="s">
        <v>530</v>
      </c>
      <c r="F3" t="s">
        <v>42</v>
      </c>
      <c r="G3" t="s">
        <v>43</v>
      </c>
      <c r="H3">
        <v>5</v>
      </c>
      <c r="I3" t="s">
        <v>908</v>
      </c>
      <c r="J3" t="s">
        <v>909</v>
      </c>
      <c r="K3">
        <v>2061</v>
      </c>
      <c r="L3">
        <v>701</v>
      </c>
      <c r="M3">
        <v>3000</v>
      </c>
      <c r="N3" t="s">
        <v>888</v>
      </c>
    </row>
    <row r="4" spans="1:14">
      <c r="A4" t="s">
        <v>778</v>
      </c>
      <c r="B4">
        <v>43505</v>
      </c>
      <c r="C4" t="s">
        <v>911</v>
      </c>
      <c r="D4" t="s">
        <v>912</v>
      </c>
      <c r="E4" t="s">
        <v>779</v>
      </c>
      <c r="F4" t="s">
        <v>26</v>
      </c>
      <c r="G4" t="s">
        <v>27</v>
      </c>
      <c r="H4">
        <v>5</v>
      </c>
      <c r="I4" t="s">
        <v>913</v>
      </c>
      <c r="J4" t="s">
        <v>914</v>
      </c>
      <c r="K4">
        <v>1301</v>
      </c>
      <c r="L4">
        <v>573</v>
      </c>
      <c r="M4">
        <v>2500</v>
      </c>
      <c r="N4" t="s">
        <v>895</v>
      </c>
    </row>
    <row r="5" spans="1:14">
      <c r="A5" t="s">
        <v>560</v>
      </c>
      <c r="B5">
        <v>43428</v>
      </c>
      <c r="C5" t="s">
        <v>906</v>
      </c>
      <c r="D5" t="s">
        <v>910</v>
      </c>
      <c r="E5" t="s">
        <v>561</v>
      </c>
      <c r="F5" t="s">
        <v>6</v>
      </c>
      <c r="G5" t="s">
        <v>547</v>
      </c>
      <c r="H5">
        <v>2</v>
      </c>
      <c r="I5" t="s">
        <v>915</v>
      </c>
      <c r="J5" t="s">
        <v>916</v>
      </c>
      <c r="K5">
        <v>1137</v>
      </c>
      <c r="L5">
        <v>568</v>
      </c>
      <c r="M5">
        <v>1500</v>
      </c>
      <c r="N5" t="s">
        <v>891</v>
      </c>
    </row>
    <row r="6" spans="1:14">
      <c r="A6" t="s">
        <v>651</v>
      </c>
      <c r="B6">
        <v>43467</v>
      </c>
      <c r="C6" t="s">
        <v>911</v>
      </c>
      <c r="D6" t="s">
        <v>917</v>
      </c>
      <c r="E6" t="s">
        <v>652</v>
      </c>
      <c r="F6" t="s">
        <v>46</v>
      </c>
      <c r="G6" t="s">
        <v>47</v>
      </c>
      <c r="H6">
        <v>3</v>
      </c>
      <c r="I6" t="s">
        <v>908</v>
      </c>
      <c r="J6" t="s">
        <v>909</v>
      </c>
      <c r="K6">
        <v>1308</v>
      </c>
      <c r="L6">
        <v>536</v>
      </c>
      <c r="M6">
        <v>3000</v>
      </c>
      <c r="N6" t="s">
        <v>896</v>
      </c>
    </row>
    <row r="7" spans="1:14">
      <c r="A7" t="s">
        <v>490</v>
      </c>
      <c r="B7">
        <v>43403</v>
      </c>
      <c r="C7" t="s">
        <v>906</v>
      </c>
      <c r="D7" t="s">
        <v>918</v>
      </c>
      <c r="E7" t="s">
        <v>491</v>
      </c>
      <c r="F7" t="s">
        <v>22</v>
      </c>
      <c r="G7" t="s">
        <v>23</v>
      </c>
      <c r="H7">
        <v>7</v>
      </c>
      <c r="I7" t="s">
        <v>915</v>
      </c>
      <c r="J7" t="s">
        <v>919</v>
      </c>
      <c r="K7">
        <v>1250</v>
      </c>
      <c r="L7">
        <v>486</v>
      </c>
      <c r="M7">
        <v>1500</v>
      </c>
      <c r="N7" t="s">
        <v>905</v>
      </c>
    </row>
    <row r="8" spans="1:14">
      <c r="A8" t="s">
        <v>798</v>
      </c>
      <c r="B8">
        <v>43515</v>
      </c>
      <c r="C8" t="s">
        <v>911</v>
      </c>
      <c r="D8" t="s">
        <v>912</v>
      </c>
      <c r="E8" t="s">
        <v>53</v>
      </c>
      <c r="F8" t="s">
        <v>54</v>
      </c>
      <c r="G8" t="s">
        <v>51</v>
      </c>
      <c r="H8">
        <v>10</v>
      </c>
      <c r="I8" t="s">
        <v>908</v>
      </c>
      <c r="J8" t="s">
        <v>909</v>
      </c>
      <c r="K8">
        <v>1117</v>
      </c>
      <c r="L8">
        <v>447</v>
      </c>
      <c r="M8">
        <v>3000</v>
      </c>
      <c r="N8" t="s">
        <v>892</v>
      </c>
    </row>
    <row r="9" spans="1:14">
      <c r="A9" t="s">
        <v>393</v>
      </c>
      <c r="B9">
        <v>43362</v>
      </c>
      <c r="C9" t="s">
        <v>906</v>
      </c>
      <c r="D9" t="s">
        <v>920</v>
      </c>
      <c r="E9" t="s">
        <v>394</v>
      </c>
      <c r="F9" t="s">
        <v>26</v>
      </c>
      <c r="G9" t="s">
        <v>27</v>
      </c>
      <c r="H9">
        <v>5</v>
      </c>
      <c r="I9" t="s">
        <v>908</v>
      </c>
      <c r="J9" t="s">
        <v>909</v>
      </c>
      <c r="K9">
        <v>1854</v>
      </c>
      <c r="L9">
        <v>433</v>
      </c>
      <c r="M9">
        <v>3000</v>
      </c>
      <c r="N9" t="s">
        <v>895</v>
      </c>
    </row>
    <row r="10" spans="1:14">
      <c r="A10" t="s">
        <v>96</v>
      </c>
      <c r="B10">
        <v>43214</v>
      </c>
      <c r="C10" t="s">
        <v>906</v>
      </c>
      <c r="D10" t="s">
        <v>921</v>
      </c>
      <c r="E10" t="s">
        <v>97</v>
      </c>
      <c r="F10" t="s">
        <v>46</v>
      </c>
      <c r="G10" t="s">
        <v>47</v>
      </c>
      <c r="H10">
        <v>3</v>
      </c>
      <c r="I10" t="s">
        <v>915</v>
      </c>
      <c r="J10" t="s">
        <v>916</v>
      </c>
      <c r="K10">
        <v>1560</v>
      </c>
      <c r="L10">
        <v>421</v>
      </c>
      <c r="M10">
        <v>1500</v>
      </c>
      <c r="N10" t="s">
        <v>896</v>
      </c>
    </row>
    <row r="11" spans="1:14">
      <c r="A11" t="s">
        <v>326</v>
      </c>
      <c r="B11">
        <v>43323</v>
      </c>
      <c r="C11" t="s">
        <v>906</v>
      </c>
      <c r="D11" t="s">
        <v>907</v>
      </c>
      <c r="E11" t="s">
        <v>327</v>
      </c>
      <c r="F11" t="s">
        <v>14</v>
      </c>
      <c r="G11" t="s">
        <v>15</v>
      </c>
      <c r="H11">
        <v>2</v>
      </c>
      <c r="I11" t="s">
        <v>908</v>
      </c>
      <c r="J11" t="s">
        <v>909</v>
      </c>
      <c r="K11">
        <v>877</v>
      </c>
      <c r="L11">
        <v>395</v>
      </c>
      <c r="M11">
        <v>3000</v>
      </c>
      <c r="N11" t="s">
        <v>897</v>
      </c>
    </row>
    <row r="12" spans="1:14">
      <c r="A12" t="s">
        <v>496</v>
      </c>
      <c r="B12">
        <v>43406</v>
      </c>
      <c r="C12" t="s">
        <v>906</v>
      </c>
      <c r="D12" t="s">
        <v>910</v>
      </c>
      <c r="E12" t="s">
        <v>208</v>
      </c>
      <c r="F12" t="s">
        <v>14</v>
      </c>
      <c r="G12" t="s">
        <v>93</v>
      </c>
      <c r="H12">
        <v>8</v>
      </c>
      <c r="I12" t="s">
        <v>913</v>
      </c>
      <c r="J12" t="s">
        <v>922</v>
      </c>
      <c r="K12">
        <v>1543</v>
      </c>
      <c r="L12">
        <v>370</v>
      </c>
      <c r="M12">
        <v>2500</v>
      </c>
      <c r="N12" t="s">
        <v>897</v>
      </c>
    </row>
    <row r="13" spans="1:14">
      <c r="A13" t="s">
        <v>466</v>
      </c>
      <c r="B13">
        <v>43394</v>
      </c>
      <c r="C13" t="s">
        <v>906</v>
      </c>
      <c r="D13" t="s">
        <v>918</v>
      </c>
      <c r="E13" t="s">
        <v>323</v>
      </c>
      <c r="F13" t="s">
        <v>14</v>
      </c>
      <c r="G13" t="s">
        <v>93</v>
      </c>
      <c r="H13">
        <v>5</v>
      </c>
      <c r="I13" t="s">
        <v>913</v>
      </c>
      <c r="J13" t="s">
        <v>923</v>
      </c>
      <c r="K13">
        <v>911</v>
      </c>
      <c r="L13">
        <v>355</v>
      </c>
      <c r="M13">
        <v>2500</v>
      </c>
      <c r="N13" t="s">
        <v>897</v>
      </c>
    </row>
    <row r="14" spans="1:14">
      <c r="A14" t="s">
        <v>667</v>
      </c>
      <c r="B14">
        <v>43470</v>
      </c>
      <c r="C14" t="s">
        <v>911</v>
      </c>
      <c r="D14" t="s">
        <v>917</v>
      </c>
      <c r="E14" t="s">
        <v>429</v>
      </c>
      <c r="F14" t="s">
        <v>54</v>
      </c>
      <c r="G14" t="s">
        <v>51</v>
      </c>
      <c r="H14">
        <v>3</v>
      </c>
      <c r="I14" t="s">
        <v>908</v>
      </c>
      <c r="J14" t="s">
        <v>909</v>
      </c>
      <c r="K14">
        <v>1101</v>
      </c>
      <c r="L14">
        <v>352</v>
      </c>
      <c r="M14">
        <v>3000</v>
      </c>
      <c r="N14" t="s">
        <v>892</v>
      </c>
    </row>
    <row r="15" spans="1:14">
      <c r="A15" t="s">
        <v>832</v>
      </c>
      <c r="B15">
        <v>43534</v>
      </c>
      <c r="C15" t="s">
        <v>911</v>
      </c>
      <c r="D15" t="s">
        <v>924</v>
      </c>
      <c r="E15" t="s">
        <v>133</v>
      </c>
      <c r="F15" t="s">
        <v>46</v>
      </c>
      <c r="G15" t="s">
        <v>47</v>
      </c>
      <c r="H15">
        <v>5</v>
      </c>
      <c r="I15" t="s">
        <v>913</v>
      </c>
      <c r="J15" t="s">
        <v>922</v>
      </c>
      <c r="K15">
        <v>736</v>
      </c>
      <c r="L15">
        <v>346</v>
      </c>
      <c r="M15">
        <v>2500</v>
      </c>
      <c r="N15" t="s">
        <v>896</v>
      </c>
    </row>
    <row r="16" spans="1:14">
      <c r="A16" t="s">
        <v>759</v>
      </c>
      <c r="B16">
        <v>43500</v>
      </c>
      <c r="C16" t="s">
        <v>911</v>
      </c>
      <c r="D16" t="s">
        <v>912</v>
      </c>
      <c r="E16" t="s">
        <v>760</v>
      </c>
      <c r="F16" t="s">
        <v>605</v>
      </c>
      <c r="G16" t="s">
        <v>605</v>
      </c>
      <c r="H16">
        <v>3</v>
      </c>
      <c r="I16" t="s">
        <v>908</v>
      </c>
      <c r="J16" t="s">
        <v>909</v>
      </c>
      <c r="K16">
        <v>1314</v>
      </c>
      <c r="L16">
        <v>342</v>
      </c>
      <c r="M16">
        <v>3000</v>
      </c>
      <c r="N16" t="s">
        <v>889</v>
      </c>
    </row>
    <row r="17" spans="1:14">
      <c r="A17" t="s">
        <v>462</v>
      </c>
      <c r="B17">
        <v>43391</v>
      </c>
      <c r="C17" t="s">
        <v>906</v>
      </c>
      <c r="D17" t="s">
        <v>918</v>
      </c>
      <c r="E17" t="s">
        <v>463</v>
      </c>
      <c r="F17" t="s">
        <v>10</v>
      </c>
      <c r="G17" t="s">
        <v>90</v>
      </c>
      <c r="H17">
        <v>8</v>
      </c>
      <c r="I17" t="s">
        <v>913</v>
      </c>
      <c r="J17" t="s">
        <v>925</v>
      </c>
      <c r="K17">
        <v>2103</v>
      </c>
      <c r="L17">
        <v>322</v>
      </c>
      <c r="M17">
        <v>2500</v>
      </c>
      <c r="N17" t="s">
        <v>898</v>
      </c>
    </row>
    <row r="18" spans="1:14">
      <c r="A18" t="s">
        <v>696</v>
      </c>
      <c r="B18">
        <v>43481</v>
      </c>
      <c r="C18" t="s">
        <v>911</v>
      </c>
      <c r="D18" t="s">
        <v>917</v>
      </c>
      <c r="E18" t="s">
        <v>348</v>
      </c>
      <c r="F18" t="s">
        <v>10</v>
      </c>
      <c r="G18" t="s">
        <v>11</v>
      </c>
      <c r="H18">
        <v>7</v>
      </c>
      <c r="I18" t="s">
        <v>913</v>
      </c>
      <c r="J18" t="s">
        <v>914</v>
      </c>
      <c r="K18">
        <v>1716</v>
      </c>
      <c r="L18">
        <v>309</v>
      </c>
      <c r="M18">
        <v>2500</v>
      </c>
      <c r="N18" t="s">
        <v>898</v>
      </c>
    </row>
    <row r="19" spans="1:14">
      <c r="A19" t="s">
        <v>744</v>
      </c>
      <c r="B19">
        <v>43496</v>
      </c>
      <c r="C19" t="s">
        <v>911</v>
      </c>
      <c r="D19" t="s">
        <v>917</v>
      </c>
      <c r="E19" t="s">
        <v>246</v>
      </c>
      <c r="F19" t="s">
        <v>18</v>
      </c>
      <c r="G19" t="s">
        <v>553</v>
      </c>
      <c r="H19">
        <v>7</v>
      </c>
      <c r="I19" t="s">
        <v>908</v>
      </c>
      <c r="J19" t="s">
        <v>926</v>
      </c>
      <c r="K19">
        <v>749</v>
      </c>
      <c r="L19">
        <v>307</v>
      </c>
      <c r="M19">
        <v>3000</v>
      </c>
      <c r="N19" t="s">
        <v>901</v>
      </c>
    </row>
    <row r="20" spans="1:14">
      <c r="A20" t="s">
        <v>412</v>
      </c>
      <c r="B20">
        <v>43373</v>
      </c>
      <c r="C20" t="s">
        <v>906</v>
      </c>
      <c r="D20" t="s">
        <v>920</v>
      </c>
      <c r="E20" t="s">
        <v>413</v>
      </c>
      <c r="F20" t="s">
        <v>14</v>
      </c>
      <c r="G20" t="s">
        <v>93</v>
      </c>
      <c r="H20">
        <v>4</v>
      </c>
      <c r="I20" t="s">
        <v>913</v>
      </c>
      <c r="J20" t="s">
        <v>914</v>
      </c>
      <c r="K20">
        <v>976</v>
      </c>
      <c r="L20">
        <v>293</v>
      </c>
      <c r="M20">
        <v>2500</v>
      </c>
      <c r="N20" t="s">
        <v>897</v>
      </c>
    </row>
    <row r="21" spans="1:14">
      <c r="A21" t="s">
        <v>392</v>
      </c>
      <c r="B21">
        <v>43358</v>
      </c>
      <c r="C21" t="s">
        <v>906</v>
      </c>
      <c r="D21" t="s">
        <v>920</v>
      </c>
      <c r="E21" t="s">
        <v>309</v>
      </c>
      <c r="F21" t="s">
        <v>22</v>
      </c>
      <c r="G21" t="s">
        <v>23</v>
      </c>
      <c r="H21">
        <v>3</v>
      </c>
      <c r="I21" t="s">
        <v>915</v>
      </c>
      <c r="J21" t="s">
        <v>919</v>
      </c>
      <c r="K21">
        <v>595</v>
      </c>
      <c r="L21">
        <v>292</v>
      </c>
      <c r="M21">
        <v>1500</v>
      </c>
      <c r="N21" t="s">
        <v>905</v>
      </c>
    </row>
    <row r="22" spans="1:14">
      <c r="A22" t="s">
        <v>288</v>
      </c>
      <c r="B22">
        <v>43303</v>
      </c>
      <c r="C22" t="s">
        <v>906</v>
      </c>
      <c r="D22" t="s">
        <v>927</v>
      </c>
      <c r="E22" t="s">
        <v>289</v>
      </c>
      <c r="F22" t="s">
        <v>10</v>
      </c>
      <c r="G22" t="s">
        <v>11</v>
      </c>
      <c r="H22">
        <v>4</v>
      </c>
      <c r="I22" t="s">
        <v>913</v>
      </c>
      <c r="J22" t="s">
        <v>922</v>
      </c>
      <c r="K22">
        <v>1055</v>
      </c>
      <c r="L22">
        <v>264</v>
      </c>
      <c r="M22">
        <v>2500</v>
      </c>
      <c r="N22" t="s">
        <v>898</v>
      </c>
    </row>
    <row r="23" spans="1:14">
      <c r="A23" t="s">
        <v>467</v>
      </c>
      <c r="B23">
        <v>43395</v>
      </c>
      <c r="C23" t="s">
        <v>906</v>
      </c>
      <c r="D23" t="s">
        <v>918</v>
      </c>
      <c r="E23" t="s">
        <v>468</v>
      </c>
      <c r="F23" t="s">
        <v>10</v>
      </c>
      <c r="G23" t="s">
        <v>90</v>
      </c>
      <c r="H23">
        <v>2</v>
      </c>
      <c r="I23" t="s">
        <v>913</v>
      </c>
      <c r="J23" t="s">
        <v>922</v>
      </c>
      <c r="K23">
        <v>637</v>
      </c>
      <c r="L23">
        <v>261</v>
      </c>
      <c r="M23">
        <v>2500</v>
      </c>
      <c r="N23" t="s">
        <v>898</v>
      </c>
    </row>
    <row r="24" spans="1:14">
      <c r="A24" t="s">
        <v>476</v>
      </c>
      <c r="B24">
        <v>43400</v>
      </c>
      <c r="C24" t="s">
        <v>906</v>
      </c>
      <c r="D24" t="s">
        <v>918</v>
      </c>
      <c r="E24" t="s">
        <v>187</v>
      </c>
      <c r="F24" t="s">
        <v>61</v>
      </c>
      <c r="G24" t="s">
        <v>62</v>
      </c>
      <c r="H24">
        <v>6</v>
      </c>
      <c r="I24" t="s">
        <v>915</v>
      </c>
      <c r="J24" t="s">
        <v>919</v>
      </c>
      <c r="K24">
        <v>693</v>
      </c>
      <c r="L24">
        <v>254</v>
      </c>
      <c r="M24">
        <v>1500</v>
      </c>
      <c r="N24" t="s">
        <v>902</v>
      </c>
    </row>
    <row r="25" spans="1:14">
      <c r="A25" t="s">
        <v>524</v>
      </c>
      <c r="B25">
        <v>43418</v>
      </c>
      <c r="C25" t="s">
        <v>906</v>
      </c>
      <c r="D25" t="s">
        <v>910</v>
      </c>
      <c r="E25" t="s">
        <v>525</v>
      </c>
      <c r="F25" t="s">
        <v>14</v>
      </c>
      <c r="G25" t="s">
        <v>93</v>
      </c>
      <c r="H25">
        <v>2</v>
      </c>
      <c r="I25" t="s">
        <v>908</v>
      </c>
      <c r="J25" t="s">
        <v>909</v>
      </c>
      <c r="K25">
        <v>724</v>
      </c>
      <c r="L25">
        <v>253</v>
      </c>
      <c r="M25">
        <v>3000</v>
      </c>
      <c r="N25" t="s">
        <v>897</v>
      </c>
    </row>
    <row r="26" spans="1:14">
      <c r="A26" t="s">
        <v>725</v>
      </c>
      <c r="B26">
        <v>43490</v>
      </c>
      <c r="C26" t="s">
        <v>911</v>
      </c>
      <c r="D26" t="s">
        <v>917</v>
      </c>
      <c r="E26" t="s">
        <v>726</v>
      </c>
      <c r="F26" t="s">
        <v>18</v>
      </c>
      <c r="G26" t="s">
        <v>553</v>
      </c>
      <c r="H26">
        <v>2</v>
      </c>
      <c r="I26" t="s">
        <v>908</v>
      </c>
      <c r="J26" t="s">
        <v>909</v>
      </c>
      <c r="K26">
        <v>662</v>
      </c>
      <c r="L26">
        <v>240</v>
      </c>
      <c r="M26">
        <v>3000</v>
      </c>
      <c r="N26" t="s">
        <v>901</v>
      </c>
    </row>
    <row r="27" spans="1:14">
      <c r="A27" t="s">
        <v>713</v>
      </c>
      <c r="B27">
        <v>43486</v>
      </c>
      <c r="C27" t="s">
        <v>911</v>
      </c>
      <c r="D27" t="s">
        <v>917</v>
      </c>
      <c r="E27" t="s">
        <v>348</v>
      </c>
      <c r="F27" t="s">
        <v>18</v>
      </c>
      <c r="G27" t="s">
        <v>553</v>
      </c>
      <c r="H27">
        <v>6</v>
      </c>
      <c r="I27" t="s">
        <v>913</v>
      </c>
      <c r="J27" t="s">
        <v>925</v>
      </c>
      <c r="K27">
        <v>510</v>
      </c>
      <c r="L27">
        <v>234</v>
      </c>
      <c r="M27">
        <v>2500</v>
      </c>
      <c r="N27" t="s">
        <v>901</v>
      </c>
    </row>
    <row r="28" spans="1:14">
      <c r="A28" t="s">
        <v>876</v>
      </c>
      <c r="B28">
        <v>43555</v>
      </c>
      <c r="C28" t="s">
        <v>911</v>
      </c>
      <c r="D28" t="s">
        <v>924</v>
      </c>
      <c r="E28" t="s">
        <v>92</v>
      </c>
      <c r="F28" t="s">
        <v>14</v>
      </c>
      <c r="G28" t="s">
        <v>93</v>
      </c>
      <c r="H28">
        <v>2</v>
      </c>
      <c r="I28" t="s">
        <v>908</v>
      </c>
      <c r="J28" t="s">
        <v>928</v>
      </c>
      <c r="K28">
        <v>828</v>
      </c>
      <c r="L28">
        <v>230</v>
      </c>
      <c r="M28">
        <v>3000</v>
      </c>
      <c r="N28" t="s">
        <v>897</v>
      </c>
    </row>
    <row r="29" spans="1:14">
      <c r="A29" t="s">
        <v>505</v>
      </c>
      <c r="B29">
        <v>43407</v>
      </c>
      <c r="C29" t="s">
        <v>906</v>
      </c>
      <c r="D29" t="s">
        <v>910</v>
      </c>
      <c r="E29" t="s">
        <v>506</v>
      </c>
      <c r="F29" t="s">
        <v>54</v>
      </c>
      <c r="G29" t="s">
        <v>51</v>
      </c>
      <c r="H29">
        <v>2</v>
      </c>
      <c r="I29" t="s">
        <v>913</v>
      </c>
      <c r="J29" t="s">
        <v>922</v>
      </c>
      <c r="K29">
        <v>643</v>
      </c>
      <c r="L29">
        <v>225</v>
      </c>
      <c r="M29">
        <v>2500</v>
      </c>
      <c r="N29" t="s">
        <v>892</v>
      </c>
    </row>
    <row r="30" spans="1:14">
      <c r="A30" t="s">
        <v>269</v>
      </c>
      <c r="B30">
        <v>43293</v>
      </c>
      <c r="C30" t="s">
        <v>906</v>
      </c>
      <c r="D30" t="s">
        <v>927</v>
      </c>
      <c r="E30" t="s">
        <v>270</v>
      </c>
      <c r="F30" t="s">
        <v>38</v>
      </c>
      <c r="G30" t="s">
        <v>39</v>
      </c>
      <c r="H30">
        <v>3</v>
      </c>
      <c r="I30" t="s">
        <v>915</v>
      </c>
      <c r="J30" t="s">
        <v>919</v>
      </c>
      <c r="K30">
        <v>561</v>
      </c>
      <c r="L30">
        <v>212</v>
      </c>
      <c r="M30">
        <v>1500</v>
      </c>
      <c r="N30" t="s">
        <v>904</v>
      </c>
    </row>
    <row r="31" spans="1:14">
      <c r="A31" t="s">
        <v>582</v>
      </c>
      <c r="B31">
        <v>43438</v>
      </c>
      <c r="C31" t="s">
        <v>906</v>
      </c>
      <c r="D31" t="s">
        <v>929</v>
      </c>
      <c r="E31" t="s">
        <v>583</v>
      </c>
      <c r="F31" t="s">
        <v>10</v>
      </c>
      <c r="G31" t="s">
        <v>90</v>
      </c>
      <c r="H31">
        <v>9</v>
      </c>
      <c r="I31" t="s">
        <v>915</v>
      </c>
      <c r="J31" t="s">
        <v>919</v>
      </c>
      <c r="K31">
        <v>465</v>
      </c>
      <c r="L31">
        <v>207</v>
      </c>
      <c r="M31">
        <v>1500</v>
      </c>
      <c r="N31" t="s">
        <v>898</v>
      </c>
    </row>
    <row r="32" spans="1:14">
      <c r="A32" t="s">
        <v>836</v>
      </c>
      <c r="B32">
        <v>43538</v>
      </c>
      <c r="C32" t="s">
        <v>911</v>
      </c>
      <c r="D32" t="s">
        <v>924</v>
      </c>
      <c r="E32" t="s">
        <v>141</v>
      </c>
      <c r="F32" t="s">
        <v>14</v>
      </c>
      <c r="G32" t="s">
        <v>93</v>
      </c>
      <c r="H32">
        <v>2</v>
      </c>
      <c r="I32" t="s">
        <v>913</v>
      </c>
      <c r="J32" t="s">
        <v>914</v>
      </c>
      <c r="K32">
        <v>508</v>
      </c>
      <c r="L32">
        <v>203</v>
      </c>
      <c r="M32">
        <v>2500</v>
      </c>
      <c r="N32" t="s">
        <v>897</v>
      </c>
    </row>
    <row r="33" spans="1:14">
      <c r="A33" t="s">
        <v>444</v>
      </c>
      <c r="B33">
        <v>43383</v>
      </c>
      <c r="C33" t="s">
        <v>906</v>
      </c>
      <c r="D33" t="s">
        <v>918</v>
      </c>
      <c r="E33" t="s">
        <v>445</v>
      </c>
      <c r="F33" t="s">
        <v>10</v>
      </c>
      <c r="G33" t="s">
        <v>90</v>
      </c>
      <c r="H33">
        <v>7</v>
      </c>
      <c r="I33" t="s">
        <v>908</v>
      </c>
      <c r="J33" t="s">
        <v>928</v>
      </c>
      <c r="K33">
        <v>911</v>
      </c>
      <c r="L33">
        <v>202</v>
      </c>
      <c r="M33">
        <v>3000</v>
      </c>
      <c r="N33" t="s">
        <v>898</v>
      </c>
    </row>
    <row r="34" spans="1:14">
      <c r="A34" t="s">
        <v>335</v>
      </c>
      <c r="B34">
        <v>43326</v>
      </c>
      <c r="C34" t="s">
        <v>906</v>
      </c>
      <c r="D34" t="s">
        <v>907</v>
      </c>
      <c r="E34" t="s">
        <v>336</v>
      </c>
      <c r="F34" t="s">
        <v>14</v>
      </c>
      <c r="G34" t="s">
        <v>93</v>
      </c>
      <c r="H34">
        <v>9</v>
      </c>
      <c r="I34" t="s">
        <v>908</v>
      </c>
      <c r="J34" t="s">
        <v>909</v>
      </c>
      <c r="K34">
        <v>1361</v>
      </c>
      <c r="L34">
        <v>197</v>
      </c>
      <c r="M34">
        <v>3000</v>
      </c>
      <c r="N34" t="s">
        <v>897</v>
      </c>
    </row>
    <row r="35" spans="1:14">
      <c r="A35" t="s">
        <v>809</v>
      </c>
      <c r="B35">
        <v>43519</v>
      </c>
      <c r="C35" t="s">
        <v>911</v>
      </c>
      <c r="D35" t="s">
        <v>912</v>
      </c>
      <c r="E35" t="s">
        <v>85</v>
      </c>
      <c r="F35" t="s">
        <v>26</v>
      </c>
      <c r="G35" t="s">
        <v>27</v>
      </c>
      <c r="H35">
        <v>5</v>
      </c>
      <c r="I35" t="s">
        <v>913</v>
      </c>
      <c r="J35" t="s">
        <v>914</v>
      </c>
      <c r="K35">
        <v>425</v>
      </c>
      <c r="L35">
        <v>183</v>
      </c>
      <c r="M35">
        <v>2500</v>
      </c>
      <c r="N35" t="s">
        <v>895</v>
      </c>
    </row>
    <row r="36" spans="1:14">
      <c r="A36" t="s">
        <v>366</v>
      </c>
      <c r="B36">
        <v>43345</v>
      </c>
      <c r="C36" t="s">
        <v>906</v>
      </c>
      <c r="D36" t="s">
        <v>920</v>
      </c>
      <c r="E36" t="s">
        <v>258</v>
      </c>
      <c r="F36" t="s">
        <v>14</v>
      </c>
      <c r="G36" t="s">
        <v>93</v>
      </c>
      <c r="H36">
        <v>3</v>
      </c>
      <c r="I36" t="s">
        <v>908</v>
      </c>
      <c r="J36" t="s">
        <v>909</v>
      </c>
      <c r="K36">
        <v>375</v>
      </c>
      <c r="L36">
        <v>180</v>
      </c>
      <c r="M36">
        <v>3000</v>
      </c>
      <c r="N36" t="s">
        <v>897</v>
      </c>
    </row>
    <row r="37" spans="1:14">
      <c r="A37" t="s">
        <v>794</v>
      </c>
      <c r="B37">
        <v>43511</v>
      </c>
      <c r="C37" t="s">
        <v>911</v>
      </c>
      <c r="D37" t="s">
        <v>912</v>
      </c>
      <c r="E37" t="s">
        <v>37</v>
      </c>
      <c r="F37" t="s">
        <v>38</v>
      </c>
      <c r="G37" t="s">
        <v>39</v>
      </c>
      <c r="H37">
        <v>13</v>
      </c>
      <c r="I37" t="s">
        <v>915</v>
      </c>
      <c r="J37" t="s">
        <v>930</v>
      </c>
      <c r="K37">
        <v>585</v>
      </c>
      <c r="L37">
        <v>175</v>
      </c>
      <c r="M37">
        <v>1500</v>
      </c>
      <c r="N37" t="s">
        <v>904</v>
      </c>
    </row>
    <row r="38" spans="1:14">
      <c r="A38" t="s">
        <v>808</v>
      </c>
      <c r="B38">
        <v>43518</v>
      </c>
      <c r="C38" t="s">
        <v>911</v>
      </c>
      <c r="D38" t="s">
        <v>912</v>
      </c>
      <c r="E38" t="s">
        <v>83</v>
      </c>
      <c r="F38" t="s">
        <v>22</v>
      </c>
      <c r="G38" t="s">
        <v>23</v>
      </c>
      <c r="H38">
        <v>3</v>
      </c>
      <c r="I38" t="s">
        <v>913</v>
      </c>
      <c r="J38" t="s">
        <v>914</v>
      </c>
      <c r="K38">
        <v>774</v>
      </c>
      <c r="L38">
        <v>170</v>
      </c>
      <c r="M38">
        <v>2500</v>
      </c>
      <c r="N38" t="s">
        <v>905</v>
      </c>
    </row>
    <row r="39" spans="1:14">
      <c r="A39" t="s">
        <v>715</v>
      </c>
      <c r="B39">
        <v>43486</v>
      </c>
      <c r="C39" t="s">
        <v>911</v>
      </c>
      <c r="D39" t="s">
        <v>917</v>
      </c>
      <c r="E39" t="s">
        <v>716</v>
      </c>
      <c r="F39" t="s">
        <v>50</v>
      </c>
      <c r="G39" t="s">
        <v>559</v>
      </c>
      <c r="H39">
        <v>7</v>
      </c>
      <c r="I39" t="s">
        <v>913</v>
      </c>
      <c r="J39" t="s">
        <v>914</v>
      </c>
      <c r="K39">
        <v>811</v>
      </c>
      <c r="L39">
        <v>154</v>
      </c>
      <c r="M39">
        <v>2500</v>
      </c>
      <c r="N39" t="s">
        <v>900</v>
      </c>
    </row>
    <row r="40" spans="1:14">
      <c r="A40" t="s">
        <v>513</v>
      </c>
      <c r="B40">
        <v>43411</v>
      </c>
      <c r="C40" t="s">
        <v>906</v>
      </c>
      <c r="D40" t="s">
        <v>910</v>
      </c>
      <c r="E40" t="s">
        <v>514</v>
      </c>
      <c r="F40" t="s">
        <v>72</v>
      </c>
      <c r="G40" t="s">
        <v>73</v>
      </c>
      <c r="H40">
        <v>1</v>
      </c>
      <c r="I40" t="s">
        <v>913</v>
      </c>
      <c r="J40" t="s">
        <v>922</v>
      </c>
      <c r="K40">
        <v>320</v>
      </c>
      <c r="L40">
        <v>144</v>
      </c>
      <c r="M40">
        <v>2500</v>
      </c>
      <c r="N40" t="s">
        <v>887</v>
      </c>
    </row>
    <row r="41" spans="1:14">
      <c r="A41" t="s">
        <v>624</v>
      </c>
      <c r="B41">
        <v>43452</v>
      </c>
      <c r="C41" t="s">
        <v>906</v>
      </c>
      <c r="D41" t="s">
        <v>929</v>
      </c>
      <c r="E41" t="s">
        <v>625</v>
      </c>
      <c r="F41" t="s">
        <v>605</v>
      </c>
      <c r="G41" t="s">
        <v>605</v>
      </c>
      <c r="H41">
        <v>3</v>
      </c>
      <c r="I41" t="s">
        <v>908</v>
      </c>
      <c r="J41" t="s">
        <v>928</v>
      </c>
      <c r="K41">
        <v>460</v>
      </c>
      <c r="L41">
        <v>143</v>
      </c>
      <c r="M41">
        <v>3000</v>
      </c>
      <c r="N41" t="s">
        <v>889</v>
      </c>
    </row>
    <row r="42" spans="1:14">
      <c r="A42" t="s">
        <v>164</v>
      </c>
      <c r="B42">
        <v>43239</v>
      </c>
      <c r="C42" t="s">
        <v>906</v>
      </c>
      <c r="D42" t="s">
        <v>931</v>
      </c>
      <c r="E42" t="s">
        <v>165</v>
      </c>
      <c r="F42" t="s">
        <v>14</v>
      </c>
      <c r="G42" t="s">
        <v>93</v>
      </c>
      <c r="H42">
        <v>2</v>
      </c>
      <c r="I42" t="s">
        <v>913</v>
      </c>
      <c r="J42" t="s">
        <v>922</v>
      </c>
      <c r="K42">
        <v>294</v>
      </c>
      <c r="L42">
        <v>138</v>
      </c>
      <c r="M42">
        <v>2500</v>
      </c>
      <c r="N42" t="s">
        <v>897</v>
      </c>
    </row>
    <row r="43" spans="1:14">
      <c r="A43" t="s">
        <v>265</v>
      </c>
      <c r="B43">
        <v>43291</v>
      </c>
      <c r="C43" t="s">
        <v>906</v>
      </c>
      <c r="D43" t="s">
        <v>927</v>
      </c>
      <c r="E43" t="s">
        <v>266</v>
      </c>
      <c r="F43" t="s">
        <v>30</v>
      </c>
      <c r="G43" t="s">
        <v>31</v>
      </c>
      <c r="H43">
        <v>3</v>
      </c>
      <c r="I43" t="s">
        <v>913</v>
      </c>
      <c r="J43" t="s">
        <v>923</v>
      </c>
      <c r="K43">
        <v>416</v>
      </c>
      <c r="L43">
        <v>137</v>
      </c>
      <c r="M43">
        <v>2500</v>
      </c>
      <c r="N43" t="s">
        <v>894</v>
      </c>
    </row>
    <row r="44" spans="1:14">
      <c r="A44" t="s">
        <v>604</v>
      </c>
      <c r="B44">
        <v>43444</v>
      </c>
      <c r="C44" t="s">
        <v>906</v>
      </c>
      <c r="D44" t="s">
        <v>929</v>
      </c>
      <c r="E44" t="s">
        <v>447</v>
      </c>
      <c r="F44" t="s">
        <v>605</v>
      </c>
      <c r="G44" t="s">
        <v>605</v>
      </c>
      <c r="H44">
        <v>2</v>
      </c>
      <c r="I44" t="s">
        <v>908</v>
      </c>
      <c r="J44" t="s">
        <v>909</v>
      </c>
      <c r="K44">
        <v>871</v>
      </c>
      <c r="L44">
        <v>131</v>
      </c>
      <c r="M44">
        <v>3000</v>
      </c>
      <c r="N44" t="s">
        <v>889</v>
      </c>
    </row>
    <row r="45" spans="1:14">
      <c r="A45" t="s">
        <v>783</v>
      </c>
      <c r="B45">
        <v>43506</v>
      </c>
      <c r="C45" t="s">
        <v>911</v>
      </c>
      <c r="D45" t="s">
        <v>912</v>
      </c>
      <c r="E45" t="s">
        <v>538</v>
      </c>
      <c r="F45" t="s">
        <v>38</v>
      </c>
      <c r="G45" t="s">
        <v>39</v>
      </c>
      <c r="H45">
        <v>2</v>
      </c>
      <c r="I45" t="s">
        <v>913</v>
      </c>
      <c r="J45" t="s">
        <v>922</v>
      </c>
      <c r="K45">
        <v>285</v>
      </c>
      <c r="L45">
        <v>128</v>
      </c>
      <c r="M45">
        <v>2500</v>
      </c>
      <c r="N45" t="s">
        <v>904</v>
      </c>
    </row>
    <row r="46" spans="1:14">
      <c r="A46" t="s">
        <v>70</v>
      </c>
      <c r="B46">
        <v>43208</v>
      </c>
      <c r="C46" t="s">
        <v>906</v>
      </c>
      <c r="D46" t="s">
        <v>921</v>
      </c>
      <c r="E46" t="s">
        <v>71</v>
      </c>
      <c r="F46" t="s">
        <v>72</v>
      </c>
      <c r="G46" t="s">
        <v>73</v>
      </c>
      <c r="H46">
        <v>1</v>
      </c>
      <c r="I46" t="s">
        <v>908</v>
      </c>
      <c r="J46" t="s">
        <v>909</v>
      </c>
      <c r="K46">
        <v>362</v>
      </c>
      <c r="L46">
        <v>127</v>
      </c>
      <c r="M46">
        <v>3000</v>
      </c>
      <c r="N46" t="s">
        <v>887</v>
      </c>
    </row>
    <row r="47" spans="1:14">
      <c r="A47" t="s">
        <v>508</v>
      </c>
      <c r="B47">
        <v>43408</v>
      </c>
      <c r="C47" t="s">
        <v>906</v>
      </c>
      <c r="D47" t="s">
        <v>910</v>
      </c>
      <c r="E47" t="s">
        <v>509</v>
      </c>
      <c r="F47" t="s">
        <v>61</v>
      </c>
      <c r="G47" t="s">
        <v>62</v>
      </c>
      <c r="H47">
        <v>3</v>
      </c>
      <c r="I47" t="s">
        <v>913</v>
      </c>
      <c r="J47" t="s">
        <v>923</v>
      </c>
      <c r="K47">
        <v>336</v>
      </c>
      <c r="L47">
        <v>123</v>
      </c>
      <c r="M47">
        <v>2500</v>
      </c>
      <c r="N47" t="s">
        <v>902</v>
      </c>
    </row>
    <row r="48" spans="1:14">
      <c r="A48" t="s">
        <v>631</v>
      </c>
      <c r="B48">
        <v>43456</v>
      </c>
      <c r="C48" t="s">
        <v>906</v>
      </c>
      <c r="D48" t="s">
        <v>929</v>
      </c>
      <c r="E48" t="s">
        <v>632</v>
      </c>
      <c r="F48" t="s">
        <v>14</v>
      </c>
      <c r="G48" t="s">
        <v>93</v>
      </c>
      <c r="H48">
        <v>5</v>
      </c>
      <c r="I48" t="s">
        <v>908</v>
      </c>
      <c r="J48" t="s">
        <v>926</v>
      </c>
      <c r="K48">
        <v>244</v>
      </c>
      <c r="L48">
        <v>122</v>
      </c>
      <c r="M48">
        <v>3000</v>
      </c>
      <c r="N48" t="s">
        <v>897</v>
      </c>
    </row>
    <row r="49" spans="1:14">
      <c r="A49" t="s">
        <v>810</v>
      </c>
      <c r="B49">
        <v>43519</v>
      </c>
      <c r="C49" t="s">
        <v>911</v>
      </c>
      <c r="D49" t="s">
        <v>912</v>
      </c>
      <c r="E49" t="s">
        <v>87</v>
      </c>
      <c r="F49" t="s">
        <v>30</v>
      </c>
      <c r="G49" t="s">
        <v>31</v>
      </c>
      <c r="H49">
        <v>11</v>
      </c>
      <c r="I49" t="s">
        <v>915</v>
      </c>
      <c r="J49" t="s">
        <v>919</v>
      </c>
      <c r="K49">
        <v>291</v>
      </c>
      <c r="L49">
        <v>119</v>
      </c>
      <c r="M49">
        <v>1500</v>
      </c>
      <c r="N49" t="s">
        <v>894</v>
      </c>
    </row>
    <row r="50" spans="1:14">
      <c r="A50" t="s">
        <v>477</v>
      </c>
      <c r="B50">
        <v>43401</v>
      </c>
      <c r="C50" t="s">
        <v>906</v>
      </c>
      <c r="D50" t="s">
        <v>918</v>
      </c>
      <c r="E50" t="s">
        <v>478</v>
      </c>
      <c r="F50" t="s">
        <v>10</v>
      </c>
      <c r="G50" t="s">
        <v>90</v>
      </c>
      <c r="H50">
        <v>3</v>
      </c>
      <c r="I50" t="s">
        <v>908</v>
      </c>
      <c r="J50" t="s">
        <v>909</v>
      </c>
      <c r="K50">
        <v>504</v>
      </c>
      <c r="L50">
        <v>116</v>
      </c>
      <c r="M50">
        <v>3000</v>
      </c>
      <c r="N50" t="s">
        <v>898</v>
      </c>
    </row>
    <row r="51" spans="1:14">
      <c r="A51" t="s">
        <v>271</v>
      </c>
      <c r="B51">
        <v>43293</v>
      </c>
      <c r="C51" t="s">
        <v>906</v>
      </c>
      <c r="D51" t="s">
        <v>927</v>
      </c>
      <c r="E51" t="s">
        <v>173</v>
      </c>
      <c r="F51" t="s">
        <v>10</v>
      </c>
      <c r="G51" t="s">
        <v>90</v>
      </c>
      <c r="H51">
        <v>1</v>
      </c>
      <c r="I51" t="s">
        <v>908</v>
      </c>
      <c r="J51" t="s">
        <v>909</v>
      </c>
      <c r="K51">
        <v>371</v>
      </c>
      <c r="L51">
        <v>115</v>
      </c>
      <c r="M51">
        <v>3000</v>
      </c>
      <c r="N51" t="s">
        <v>898</v>
      </c>
    </row>
    <row r="52" spans="1:14">
      <c r="A52" t="s">
        <v>586</v>
      </c>
      <c r="B52">
        <v>43438</v>
      </c>
      <c r="C52" t="s">
        <v>906</v>
      </c>
      <c r="D52" t="s">
        <v>929</v>
      </c>
      <c r="E52" t="s">
        <v>587</v>
      </c>
      <c r="F52" t="s">
        <v>38</v>
      </c>
      <c r="G52" t="s">
        <v>556</v>
      </c>
      <c r="H52">
        <v>7</v>
      </c>
      <c r="I52" t="s">
        <v>915</v>
      </c>
      <c r="J52" t="s">
        <v>932</v>
      </c>
      <c r="K52">
        <v>355</v>
      </c>
      <c r="L52">
        <v>114</v>
      </c>
      <c r="M52">
        <v>1500</v>
      </c>
      <c r="N52" t="s">
        <v>904</v>
      </c>
    </row>
    <row r="53" spans="1:14">
      <c r="A53" t="s">
        <v>110</v>
      </c>
      <c r="B53">
        <v>43216</v>
      </c>
      <c r="C53" t="s">
        <v>906</v>
      </c>
      <c r="D53" t="s">
        <v>921</v>
      </c>
      <c r="E53" t="s">
        <v>111</v>
      </c>
      <c r="F53" t="s">
        <v>10</v>
      </c>
      <c r="G53" t="s">
        <v>90</v>
      </c>
      <c r="H53">
        <v>5</v>
      </c>
      <c r="I53" t="s">
        <v>915</v>
      </c>
      <c r="J53" t="s">
        <v>919</v>
      </c>
      <c r="K53">
        <v>637</v>
      </c>
      <c r="L53">
        <v>113</v>
      </c>
      <c r="M53">
        <v>1500</v>
      </c>
      <c r="N53" t="s">
        <v>898</v>
      </c>
    </row>
    <row r="54" spans="1:14">
      <c r="A54" t="s">
        <v>449</v>
      </c>
      <c r="B54">
        <v>43385</v>
      </c>
      <c r="C54" t="s">
        <v>906</v>
      </c>
      <c r="D54" t="s">
        <v>918</v>
      </c>
      <c r="E54" t="s">
        <v>450</v>
      </c>
      <c r="F54" t="s">
        <v>72</v>
      </c>
      <c r="G54" t="s">
        <v>73</v>
      </c>
      <c r="H54">
        <v>8</v>
      </c>
      <c r="I54" t="s">
        <v>915</v>
      </c>
      <c r="J54" t="s">
        <v>932</v>
      </c>
      <c r="K54">
        <v>391</v>
      </c>
      <c r="L54">
        <v>113</v>
      </c>
      <c r="M54">
        <v>1500</v>
      </c>
      <c r="N54" t="s">
        <v>887</v>
      </c>
    </row>
    <row r="55" spans="1:14">
      <c r="A55" t="s">
        <v>723</v>
      </c>
      <c r="B55">
        <v>43489</v>
      </c>
      <c r="C55" t="s">
        <v>911</v>
      </c>
      <c r="D55" t="s">
        <v>917</v>
      </c>
      <c r="E55" t="s">
        <v>724</v>
      </c>
      <c r="F55" t="s">
        <v>38</v>
      </c>
      <c r="G55" t="s">
        <v>556</v>
      </c>
      <c r="H55">
        <v>12</v>
      </c>
      <c r="I55" t="s">
        <v>915</v>
      </c>
      <c r="J55" t="s">
        <v>932</v>
      </c>
      <c r="K55">
        <v>571</v>
      </c>
      <c r="L55">
        <v>108</v>
      </c>
      <c r="M55">
        <v>1500</v>
      </c>
      <c r="N55" t="s">
        <v>904</v>
      </c>
    </row>
    <row r="56" spans="1:14">
      <c r="A56" t="s">
        <v>793</v>
      </c>
      <c r="B56">
        <v>43510</v>
      </c>
      <c r="C56" t="s">
        <v>911</v>
      </c>
      <c r="D56" t="s">
        <v>912</v>
      </c>
      <c r="E56" t="s">
        <v>33</v>
      </c>
      <c r="F56" t="s">
        <v>34</v>
      </c>
      <c r="G56" t="s">
        <v>35</v>
      </c>
      <c r="H56">
        <v>3</v>
      </c>
      <c r="I56" t="s">
        <v>908</v>
      </c>
      <c r="J56" t="s">
        <v>926</v>
      </c>
      <c r="K56">
        <v>326</v>
      </c>
      <c r="L56">
        <v>107</v>
      </c>
      <c r="M56">
        <v>500</v>
      </c>
      <c r="N56" t="s">
        <v>903</v>
      </c>
    </row>
    <row r="57" spans="1:14">
      <c r="A57" t="s">
        <v>470</v>
      </c>
      <c r="B57">
        <v>43397</v>
      </c>
      <c r="C57" t="s">
        <v>906</v>
      </c>
      <c r="D57" t="s">
        <v>918</v>
      </c>
      <c r="E57" t="s">
        <v>471</v>
      </c>
      <c r="F57" t="s">
        <v>50</v>
      </c>
      <c r="G57" t="s">
        <v>51</v>
      </c>
      <c r="H57">
        <v>3</v>
      </c>
      <c r="I57" t="s">
        <v>915</v>
      </c>
      <c r="J57" t="s">
        <v>919</v>
      </c>
      <c r="K57">
        <v>537</v>
      </c>
      <c r="L57">
        <v>107</v>
      </c>
      <c r="M57">
        <v>1500</v>
      </c>
      <c r="N57" t="s">
        <v>900</v>
      </c>
    </row>
    <row r="58" spans="1:14">
      <c r="A58" t="s">
        <v>369</v>
      </c>
      <c r="B58">
        <v>43345</v>
      </c>
      <c r="C58" t="s">
        <v>906</v>
      </c>
      <c r="D58" t="s">
        <v>920</v>
      </c>
      <c r="E58" t="s">
        <v>370</v>
      </c>
      <c r="F58" t="s">
        <v>42</v>
      </c>
      <c r="G58" t="s">
        <v>43</v>
      </c>
      <c r="H58">
        <v>4</v>
      </c>
      <c r="I58" t="s">
        <v>913</v>
      </c>
      <c r="J58" t="s">
        <v>922</v>
      </c>
      <c r="K58">
        <v>1183</v>
      </c>
      <c r="L58">
        <v>106</v>
      </c>
      <c r="M58">
        <v>2500</v>
      </c>
      <c r="N58" t="s">
        <v>888</v>
      </c>
    </row>
    <row r="59" spans="1:14">
      <c r="A59" t="s">
        <v>795</v>
      </c>
      <c r="B59">
        <v>43512</v>
      </c>
      <c r="C59" t="s">
        <v>911</v>
      </c>
      <c r="D59" t="s">
        <v>912</v>
      </c>
      <c r="E59" t="s">
        <v>41</v>
      </c>
      <c r="F59" t="s">
        <v>42</v>
      </c>
      <c r="G59" t="s">
        <v>43</v>
      </c>
      <c r="H59">
        <v>6</v>
      </c>
      <c r="I59" t="s">
        <v>913</v>
      </c>
      <c r="J59" t="s">
        <v>914</v>
      </c>
      <c r="K59">
        <v>319</v>
      </c>
      <c r="L59">
        <v>102</v>
      </c>
      <c r="M59">
        <v>2500</v>
      </c>
      <c r="N59" t="s">
        <v>888</v>
      </c>
    </row>
    <row r="60" spans="1:14">
      <c r="A60" t="s">
        <v>829</v>
      </c>
      <c r="B60">
        <v>43534</v>
      </c>
      <c r="C60" t="s">
        <v>911</v>
      </c>
      <c r="D60" t="s">
        <v>924</v>
      </c>
      <c r="E60" t="s">
        <v>127</v>
      </c>
      <c r="F60" t="s">
        <v>10</v>
      </c>
      <c r="G60" t="s">
        <v>90</v>
      </c>
      <c r="H60">
        <v>5</v>
      </c>
      <c r="I60" t="s">
        <v>915</v>
      </c>
      <c r="J60" t="s">
        <v>933</v>
      </c>
      <c r="K60">
        <v>246</v>
      </c>
      <c r="L60">
        <v>98</v>
      </c>
      <c r="M60">
        <v>1500</v>
      </c>
      <c r="N60" t="s">
        <v>898</v>
      </c>
    </row>
    <row r="61" spans="1:14">
      <c r="A61" t="s">
        <v>789</v>
      </c>
      <c r="B61">
        <v>43509</v>
      </c>
      <c r="C61" t="s">
        <v>911</v>
      </c>
      <c r="D61" t="s">
        <v>912</v>
      </c>
      <c r="E61" t="s">
        <v>17</v>
      </c>
      <c r="F61" t="s">
        <v>18</v>
      </c>
      <c r="G61" t="s">
        <v>19</v>
      </c>
      <c r="H61">
        <v>7</v>
      </c>
      <c r="I61" t="s">
        <v>908</v>
      </c>
      <c r="J61" t="s">
        <v>928</v>
      </c>
      <c r="K61">
        <v>406</v>
      </c>
      <c r="L61">
        <v>97</v>
      </c>
      <c r="M61">
        <v>3000</v>
      </c>
      <c r="N61" t="s">
        <v>901</v>
      </c>
    </row>
    <row r="62" spans="1:14">
      <c r="A62" t="s">
        <v>741</v>
      </c>
      <c r="B62">
        <v>43495</v>
      </c>
      <c r="C62" t="s">
        <v>911</v>
      </c>
      <c r="D62" t="s">
        <v>917</v>
      </c>
      <c r="E62" t="s">
        <v>625</v>
      </c>
      <c r="F62" t="s">
        <v>605</v>
      </c>
      <c r="G62" t="s">
        <v>605</v>
      </c>
      <c r="H62">
        <v>6</v>
      </c>
      <c r="I62" t="s">
        <v>915</v>
      </c>
      <c r="J62" t="s">
        <v>932</v>
      </c>
      <c r="K62">
        <v>304</v>
      </c>
      <c r="L62">
        <v>97</v>
      </c>
      <c r="M62">
        <v>1500</v>
      </c>
      <c r="N62" t="s">
        <v>889</v>
      </c>
    </row>
    <row r="63" spans="1:14">
      <c r="A63" t="s">
        <v>833</v>
      </c>
      <c r="B63">
        <v>43535</v>
      </c>
      <c r="C63" t="s">
        <v>911</v>
      </c>
      <c r="D63" t="s">
        <v>924</v>
      </c>
      <c r="E63" t="s">
        <v>135</v>
      </c>
      <c r="F63" t="s">
        <v>50</v>
      </c>
      <c r="G63" t="s">
        <v>51</v>
      </c>
      <c r="H63">
        <v>7</v>
      </c>
      <c r="I63" t="s">
        <v>915</v>
      </c>
      <c r="J63" t="s">
        <v>933</v>
      </c>
      <c r="K63">
        <v>212</v>
      </c>
      <c r="L63">
        <v>97</v>
      </c>
      <c r="M63">
        <v>1500</v>
      </c>
      <c r="N63" t="s">
        <v>900</v>
      </c>
    </row>
    <row r="64" spans="1:14">
      <c r="A64" t="s">
        <v>590</v>
      </c>
      <c r="B64">
        <v>43438</v>
      </c>
      <c r="C64" t="s">
        <v>906</v>
      </c>
      <c r="D64" t="s">
        <v>929</v>
      </c>
      <c r="E64" t="s">
        <v>591</v>
      </c>
      <c r="F64" t="s">
        <v>6</v>
      </c>
      <c r="G64" t="s">
        <v>547</v>
      </c>
      <c r="H64">
        <v>2</v>
      </c>
      <c r="I64" t="s">
        <v>908</v>
      </c>
      <c r="J64" t="s">
        <v>909</v>
      </c>
      <c r="K64">
        <v>388</v>
      </c>
      <c r="L64">
        <v>93</v>
      </c>
      <c r="M64">
        <v>3000</v>
      </c>
      <c r="N64" t="s">
        <v>891</v>
      </c>
    </row>
    <row r="65" spans="1:14">
      <c r="A65" t="s">
        <v>74</v>
      </c>
      <c r="B65">
        <v>43208</v>
      </c>
      <c r="C65" t="s">
        <v>906</v>
      </c>
      <c r="D65" t="s">
        <v>921</v>
      </c>
      <c r="E65" t="s">
        <v>75</v>
      </c>
      <c r="F65" t="s">
        <v>6</v>
      </c>
      <c r="G65" t="s">
        <v>7</v>
      </c>
      <c r="H65">
        <v>8</v>
      </c>
      <c r="I65" t="s">
        <v>915</v>
      </c>
      <c r="J65" t="s">
        <v>919</v>
      </c>
      <c r="K65">
        <v>353</v>
      </c>
      <c r="L65">
        <v>90</v>
      </c>
      <c r="M65">
        <v>1500</v>
      </c>
      <c r="N65" t="s">
        <v>891</v>
      </c>
    </row>
    <row r="66" spans="1:14">
      <c r="A66" t="s">
        <v>451</v>
      </c>
      <c r="B66">
        <v>43386</v>
      </c>
      <c r="C66" t="s">
        <v>906</v>
      </c>
      <c r="D66" t="s">
        <v>918</v>
      </c>
      <c r="E66" t="s">
        <v>452</v>
      </c>
      <c r="F66" t="s">
        <v>10</v>
      </c>
      <c r="G66" t="s">
        <v>90</v>
      </c>
      <c r="H66">
        <v>5</v>
      </c>
      <c r="I66" t="s">
        <v>913</v>
      </c>
      <c r="J66" t="s">
        <v>922</v>
      </c>
      <c r="K66">
        <v>743</v>
      </c>
      <c r="L66">
        <v>89</v>
      </c>
      <c r="M66">
        <v>2500</v>
      </c>
      <c r="N66" t="s">
        <v>898</v>
      </c>
    </row>
    <row r="67" spans="1:14">
      <c r="A67" t="s">
        <v>531</v>
      </c>
      <c r="B67">
        <v>43419</v>
      </c>
      <c r="C67" t="s">
        <v>906</v>
      </c>
      <c r="D67" t="s">
        <v>910</v>
      </c>
      <c r="E67" t="s">
        <v>532</v>
      </c>
      <c r="F67" t="s">
        <v>46</v>
      </c>
      <c r="G67" t="s">
        <v>47</v>
      </c>
      <c r="H67">
        <v>7</v>
      </c>
      <c r="I67" t="s">
        <v>915</v>
      </c>
      <c r="J67" t="s">
        <v>932</v>
      </c>
      <c r="K67">
        <v>189</v>
      </c>
      <c r="L67">
        <v>87</v>
      </c>
      <c r="M67">
        <v>1500</v>
      </c>
      <c r="N67" t="s">
        <v>896</v>
      </c>
    </row>
    <row r="68" spans="1:14">
      <c r="A68" t="s">
        <v>826</v>
      </c>
      <c r="B68">
        <v>43531</v>
      </c>
      <c r="C68" t="s">
        <v>911</v>
      </c>
      <c r="D68" t="s">
        <v>924</v>
      </c>
      <c r="E68" t="s">
        <v>121</v>
      </c>
      <c r="F68" t="s">
        <v>22</v>
      </c>
      <c r="G68" t="s">
        <v>23</v>
      </c>
      <c r="H68">
        <v>6</v>
      </c>
      <c r="I68" t="s">
        <v>915</v>
      </c>
      <c r="J68" t="s">
        <v>930</v>
      </c>
      <c r="K68">
        <v>184</v>
      </c>
      <c r="L68">
        <v>85</v>
      </c>
      <c r="M68">
        <v>1500</v>
      </c>
      <c r="N68" t="s">
        <v>905</v>
      </c>
    </row>
    <row r="69" spans="1:14">
      <c r="A69" t="s">
        <v>719</v>
      </c>
      <c r="B69">
        <v>43487</v>
      </c>
      <c r="C69" t="s">
        <v>911</v>
      </c>
      <c r="D69" t="s">
        <v>917</v>
      </c>
      <c r="E69" t="s">
        <v>175</v>
      </c>
      <c r="F69" t="s">
        <v>10</v>
      </c>
      <c r="G69" t="s">
        <v>90</v>
      </c>
      <c r="H69">
        <v>2</v>
      </c>
      <c r="I69" t="s">
        <v>913</v>
      </c>
      <c r="J69" t="s">
        <v>922</v>
      </c>
      <c r="K69">
        <v>203</v>
      </c>
      <c r="L69">
        <v>84</v>
      </c>
      <c r="M69">
        <v>2500</v>
      </c>
      <c r="N69" t="s">
        <v>898</v>
      </c>
    </row>
    <row r="70" spans="1:14">
      <c r="A70" t="s">
        <v>720</v>
      </c>
      <c r="B70">
        <v>43487</v>
      </c>
      <c r="C70" t="s">
        <v>911</v>
      </c>
      <c r="D70" t="s">
        <v>917</v>
      </c>
      <c r="E70" t="s">
        <v>181</v>
      </c>
      <c r="F70" t="s">
        <v>14</v>
      </c>
      <c r="G70" t="s">
        <v>93</v>
      </c>
      <c r="H70">
        <v>2</v>
      </c>
      <c r="I70" t="s">
        <v>908</v>
      </c>
      <c r="J70" t="s">
        <v>909</v>
      </c>
      <c r="K70">
        <v>244</v>
      </c>
      <c r="L70">
        <v>83</v>
      </c>
      <c r="M70">
        <v>3000</v>
      </c>
      <c r="N70" t="s">
        <v>897</v>
      </c>
    </row>
    <row r="71" spans="1:14">
      <c r="A71" t="s">
        <v>823</v>
      </c>
      <c r="B71">
        <v>43528</v>
      </c>
      <c r="C71" t="s">
        <v>911</v>
      </c>
      <c r="D71" t="s">
        <v>924</v>
      </c>
      <c r="E71" t="s">
        <v>115</v>
      </c>
      <c r="F71" t="s">
        <v>10</v>
      </c>
      <c r="G71" t="s">
        <v>11</v>
      </c>
      <c r="H71">
        <v>2</v>
      </c>
      <c r="I71" t="s">
        <v>913</v>
      </c>
      <c r="J71" t="s">
        <v>914</v>
      </c>
      <c r="K71">
        <v>163</v>
      </c>
      <c r="L71">
        <v>81</v>
      </c>
      <c r="M71">
        <v>2500</v>
      </c>
      <c r="N71" t="s">
        <v>898</v>
      </c>
    </row>
    <row r="72" spans="1:14">
      <c r="A72" t="s">
        <v>602</v>
      </c>
      <c r="B72">
        <v>43444</v>
      </c>
      <c r="C72" t="s">
        <v>906</v>
      </c>
      <c r="D72" t="s">
        <v>929</v>
      </c>
      <c r="E72" t="s">
        <v>603</v>
      </c>
      <c r="F72" t="s">
        <v>14</v>
      </c>
      <c r="G72" t="s">
        <v>93</v>
      </c>
      <c r="H72">
        <v>8</v>
      </c>
      <c r="I72" t="s">
        <v>913</v>
      </c>
      <c r="J72" t="s">
        <v>914</v>
      </c>
      <c r="K72">
        <v>455</v>
      </c>
      <c r="L72">
        <v>77</v>
      </c>
      <c r="M72">
        <v>2500</v>
      </c>
      <c r="N72" t="s">
        <v>897</v>
      </c>
    </row>
    <row r="73" spans="1:14">
      <c r="A73" t="s">
        <v>801</v>
      </c>
      <c r="B73">
        <v>43515</v>
      </c>
      <c r="C73" t="s">
        <v>911</v>
      </c>
      <c r="D73" t="s">
        <v>912</v>
      </c>
      <c r="E73" t="s">
        <v>64</v>
      </c>
      <c r="F73" t="s">
        <v>65</v>
      </c>
      <c r="G73" t="s">
        <v>65</v>
      </c>
      <c r="H73">
        <v>9</v>
      </c>
      <c r="I73" t="s">
        <v>915</v>
      </c>
      <c r="J73" t="s">
        <v>933</v>
      </c>
      <c r="K73">
        <v>255</v>
      </c>
      <c r="L73">
        <v>76</v>
      </c>
      <c r="M73">
        <v>1500</v>
      </c>
      <c r="N73" t="s">
        <v>890</v>
      </c>
    </row>
    <row r="74" spans="1:14">
      <c r="A74" t="s">
        <v>820</v>
      </c>
      <c r="B74">
        <v>43527</v>
      </c>
      <c r="C74" t="s">
        <v>911</v>
      </c>
      <c r="D74" t="s">
        <v>924</v>
      </c>
      <c r="E74" t="s">
        <v>109</v>
      </c>
      <c r="F74" t="s">
        <v>68</v>
      </c>
      <c r="G74" t="s">
        <v>69</v>
      </c>
      <c r="H74">
        <v>6</v>
      </c>
      <c r="I74" t="s">
        <v>908</v>
      </c>
      <c r="J74" t="s">
        <v>926</v>
      </c>
      <c r="K74">
        <v>302</v>
      </c>
      <c r="L74">
        <v>75</v>
      </c>
      <c r="M74">
        <v>3000</v>
      </c>
      <c r="N74" t="s">
        <v>899</v>
      </c>
    </row>
    <row r="75" spans="1:14">
      <c r="A75" t="s">
        <v>540</v>
      </c>
      <c r="B75">
        <v>43422</v>
      </c>
      <c r="C75" t="s">
        <v>906</v>
      </c>
      <c r="D75" t="s">
        <v>910</v>
      </c>
      <c r="E75" t="s">
        <v>541</v>
      </c>
      <c r="F75" t="s">
        <v>65</v>
      </c>
      <c r="G75" t="s">
        <v>65</v>
      </c>
      <c r="H75">
        <v>2</v>
      </c>
      <c r="I75" t="s">
        <v>913</v>
      </c>
      <c r="J75" t="s">
        <v>914</v>
      </c>
      <c r="K75">
        <v>170</v>
      </c>
      <c r="L75">
        <v>73</v>
      </c>
      <c r="M75">
        <v>2500</v>
      </c>
      <c r="N75" t="s">
        <v>890</v>
      </c>
    </row>
    <row r="76" spans="1:14">
      <c r="A76" t="s">
        <v>698</v>
      </c>
      <c r="B76">
        <v>43483</v>
      </c>
      <c r="C76" t="s">
        <v>911</v>
      </c>
      <c r="D76" t="s">
        <v>917</v>
      </c>
      <c r="E76" t="s">
        <v>187</v>
      </c>
      <c r="F76" t="s">
        <v>14</v>
      </c>
      <c r="G76" t="s">
        <v>93</v>
      </c>
      <c r="H76">
        <v>3</v>
      </c>
      <c r="I76" t="s">
        <v>915</v>
      </c>
      <c r="J76" t="s">
        <v>932</v>
      </c>
      <c r="K76">
        <v>147</v>
      </c>
      <c r="L76">
        <v>73</v>
      </c>
      <c r="M76">
        <v>1500</v>
      </c>
      <c r="N76" t="s">
        <v>897</v>
      </c>
    </row>
    <row r="77" spans="1:14">
      <c r="A77" t="s">
        <v>156</v>
      </c>
      <c r="B77">
        <v>43235</v>
      </c>
      <c r="C77" t="s">
        <v>906</v>
      </c>
      <c r="D77" t="s">
        <v>931</v>
      </c>
      <c r="E77" t="s">
        <v>157</v>
      </c>
      <c r="F77" t="s">
        <v>22</v>
      </c>
      <c r="G77" t="s">
        <v>23</v>
      </c>
      <c r="H77">
        <v>7</v>
      </c>
      <c r="I77" t="s">
        <v>915</v>
      </c>
      <c r="J77" t="s">
        <v>930</v>
      </c>
      <c r="K77">
        <v>148</v>
      </c>
      <c r="L77">
        <v>72</v>
      </c>
      <c r="M77">
        <v>1500</v>
      </c>
      <c r="N77" t="s">
        <v>905</v>
      </c>
    </row>
    <row r="78" spans="1:14">
      <c r="A78" t="s">
        <v>780</v>
      </c>
      <c r="B78">
        <v>43505</v>
      </c>
      <c r="C78" t="s">
        <v>911</v>
      </c>
      <c r="D78" t="s">
        <v>912</v>
      </c>
      <c r="E78" t="s">
        <v>307</v>
      </c>
      <c r="F78" t="s">
        <v>30</v>
      </c>
      <c r="G78" t="s">
        <v>31</v>
      </c>
      <c r="H78">
        <v>2</v>
      </c>
      <c r="I78" t="s">
        <v>908</v>
      </c>
      <c r="J78" t="s">
        <v>909</v>
      </c>
      <c r="K78">
        <v>311</v>
      </c>
      <c r="L78">
        <v>72</v>
      </c>
      <c r="M78">
        <v>3000</v>
      </c>
      <c r="N78" t="s">
        <v>894</v>
      </c>
    </row>
    <row r="79" spans="1:14">
      <c r="A79" t="s">
        <v>867</v>
      </c>
      <c r="B79">
        <v>43551</v>
      </c>
      <c r="C79" t="s">
        <v>911</v>
      </c>
      <c r="D79" t="s">
        <v>924</v>
      </c>
      <c r="E79" t="s">
        <v>71</v>
      </c>
      <c r="F79" t="s">
        <v>72</v>
      </c>
      <c r="G79" t="s">
        <v>73</v>
      </c>
      <c r="H79">
        <v>3</v>
      </c>
      <c r="I79" t="s">
        <v>915</v>
      </c>
      <c r="J79" t="s">
        <v>932</v>
      </c>
      <c r="K79">
        <v>158</v>
      </c>
      <c r="L79">
        <v>69</v>
      </c>
      <c r="M79">
        <v>1500</v>
      </c>
      <c r="N79" t="s">
        <v>887</v>
      </c>
    </row>
    <row r="80" spans="1:14">
      <c r="A80" t="s">
        <v>705</v>
      </c>
      <c r="B80">
        <v>43484</v>
      </c>
      <c r="C80" t="s">
        <v>911</v>
      </c>
      <c r="D80" t="s">
        <v>917</v>
      </c>
      <c r="E80" t="s">
        <v>706</v>
      </c>
      <c r="F80" t="s">
        <v>10</v>
      </c>
      <c r="G80" t="s">
        <v>11</v>
      </c>
      <c r="H80">
        <v>2</v>
      </c>
      <c r="I80" t="s">
        <v>913</v>
      </c>
      <c r="J80" t="s">
        <v>922</v>
      </c>
      <c r="K80">
        <v>260</v>
      </c>
      <c r="L80">
        <v>68</v>
      </c>
      <c r="M80">
        <v>2500</v>
      </c>
      <c r="N80" t="s">
        <v>898</v>
      </c>
    </row>
    <row r="81" spans="1:14">
      <c r="A81" t="s">
        <v>812</v>
      </c>
      <c r="B81">
        <v>43519</v>
      </c>
      <c r="C81" t="s">
        <v>911</v>
      </c>
      <c r="D81" t="s">
        <v>912</v>
      </c>
      <c r="E81" t="s">
        <v>92</v>
      </c>
      <c r="F81" t="s">
        <v>14</v>
      </c>
      <c r="G81" t="s">
        <v>93</v>
      </c>
      <c r="H81">
        <v>7</v>
      </c>
      <c r="I81" t="s">
        <v>915</v>
      </c>
      <c r="J81" t="s">
        <v>932</v>
      </c>
      <c r="K81">
        <v>171</v>
      </c>
      <c r="L81">
        <v>68</v>
      </c>
      <c r="M81">
        <v>1500</v>
      </c>
      <c r="N81" t="s">
        <v>897</v>
      </c>
    </row>
    <row r="82" spans="1:14">
      <c r="A82" t="s">
        <v>835</v>
      </c>
      <c r="B82">
        <v>43537</v>
      </c>
      <c r="C82" t="s">
        <v>911</v>
      </c>
      <c r="D82" t="s">
        <v>924</v>
      </c>
      <c r="E82" t="s">
        <v>139</v>
      </c>
      <c r="F82" t="s">
        <v>10</v>
      </c>
      <c r="G82" t="s">
        <v>90</v>
      </c>
      <c r="H82">
        <v>3</v>
      </c>
      <c r="I82" t="s">
        <v>915</v>
      </c>
      <c r="J82" t="s">
        <v>919</v>
      </c>
      <c r="K82">
        <v>382</v>
      </c>
      <c r="L82">
        <v>68</v>
      </c>
      <c r="M82">
        <v>1500</v>
      </c>
      <c r="N82" t="s">
        <v>898</v>
      </c>
    </row>
    <row r="83" spans="1:14">
      <c r="A83" t="s">
        <v>485</v>
      </c>
      <c r="B83">
        <v>43402</v>
      </c>
      <c r="C83" t="s">
        <v>906</v>
      </c>
      <c r="D83" t="s">
        <v>918</v>
      </c>
      <c r="E83" t="s">
        <v>486</v>
      </c>
      <c r="F83" t="s">
        <v>10</v>
      </c>
      <c r="G83" t="s">
        <v>11</v>
      </c>
      <c r="H83">
        <v>9</v>
      </c>
      <c r="I83" t="s">
        <v>913</v>
      </c>
      <c r="J83" t="s">
        <v>922</v>
      </c>
      <c r="K83">
        <v>1298</v>
      </c>
      <c r="L83">
        <v>65</v>
      </c>
      <c r="M83">
        <v>2500</v>
      </c>
      <c r="N83" t="s">
        <v>898</v>
      </c>
    </row>
    <row r="84" spans="1:14">
      <c r="A84" t="s">
        <v>414</v>
      </c>
      <c r="B84">
        <v>43374</v>
      </c>
      <c r="C84" t="s">
        <v>906</v>
      </c>
      <c r="D84" t="s">
        <v>918</v>
      </c>
      <c r="E84" t="s">
        <v>415</v>
      </c>
      <c r="F84" t="s">
        <v>72</v>
      </c>
      <c r="G84" t="s">
        <v>73</v>
      </c>
      <c r="H84">
        <v>2</v>
      </c>
      <c r="I84" t="s">
        <v>915</v>
      </c>
      <c r="J84" t="s">
        <v>919</v>
      </c>
      <c r="K84">
        <v>379</v>
      </c>
      <c r="L84">
        <v>63</v>
      </c>
      <c r="M84">
        <v>1500</v>
      </c>
      <c r="N84" t="s">
        <v>887</v>
      </c>
    </row>
    <row r="85" spans="1:14">
      <c r="A85" t="s">
        <v>588</v>
      </c>
      <c r="B85">
        <v>43438</v>
      </c>
      <c r="C85" t="s">
        <v>906</v>
      </c>
      <c r="D85" t="s">
        <v>929</v>
      </c>
      <c r="E85" t="s">
        <v>589</v>
      </c>
      <c r="F85" t="s">
        <v>50</v>
      </c>
      <c r="G85" t="s">
        <v>559</v>
      </c>
      <c r="H85">
        <v>3</v>
      </c>
      <c r="I85" t="s">
        <v>908</v>
      </c>
      <c r="J85" t="s">
        <v>909</v>
      </c>
      <c r="K85">
        <v>1246</v>
      </c>
      <c r="L85">
        <v>62</v>
      </c>
      <c r="M85">
        <v>3000</v>
      </c>
      <c r="N85" t="s">
        <v>900</v>
      </c>
    </row>
    <row r="86" spans="1:14">
      <c r="A86" t="s">
        <v>492</v>
      </c>
      <c r="B86">
        <v>43404</v>
      </c>
      <c r="C86" t="s">
        <v>906</v>
      </c>
      <c r="D86" t="s">
        <v>918</v>
      </c>
      <c r="E86" t="s">
        <v>493</v>
      </c>
      <c r="F86" t="s">
        <v>26</v>
      </c>
      <c r="G86" t="s">
        <v>27</v>
      </c>
      <c r="H86">
        <v>2</v>
      </c>
      <c r="I86" t="s">
        <v>908</v>
      </c>
      <c r="J86" t="s">
        <v>909</v>
      </c>
      <c r="K86">
        <v>246</v>
      </c>
      <c r="L86">
        <v>61</v>
      </c>
      <c r="M86">
        <v>3000</v>
      </c>
      <c r="N86" t="s">
        <v>895</v>
      </c>
    </row>
    <row r="87" spans="1:14">
      <c r="A87" t="s">
        <v>796</v>
      </c>
      <c r="B87">
        <v>43513</v>
      </c>
      <c r="C87" t="s">
        <v>911</v>
      </c>
      <c r="D87" t="s">
        <v>912</v>
      </c>
      <c r="E87" t="s">
        <v>45</v>
      </c>
      <c r="F87" t="s">
        <v>46</v>
      </c>
      <c r="G87" t="s">
        <v>47</v>
      </c>
      <c r="H87">
        <v>7</v>
      </c>
      <c r="I87" t="s">
        <v>908</v>
      </c>
      <c r="J87" t="s">
        <v>926</v>
      </c>
      <c r="K87">
        <v>122</v>
      </c>
      <c r="L87">
        <v>59</v>
      </c>
      <c r="M87">
        <v>3000</v>
      </c>
      <c r="N87" t="s">
        <v>896</v>
      </c>
    </row>
    <row r="88" spans="1:14">
      <c r="A88" t="s">
        <v>367</v>
      </c>
      <c r="B88">
        <v>43345</v>
      </c>
      <c r="C88" t="s">
        <v>906</v>
      </c>
      <c r="D88" t="s">
        <v>920</v>
      </c>
      <c r="E88" t="s">
        <v>368</v>
      </c>
      <c r="F88" t="s">
        <v>38</v>
      </c>
      <c r="G88" t="s">
        <v>39</v>
      </c>
      <c r="H88">
        <v>3</v>
      </c>
      <c r="I88" t="s">
        <v>915</v>
      </c>
      <c r="J88" t="s">
        <v>933</v>
      </c>
      <c r="K88">
        <v>148</v>
      </c>
      <c r="L88">
        <v>59</v>
      </c>
      <c r="M88">
        <v>1500</v>
      </c>
      <c r="N88" t="s">
        <v>904</v>
      </c>
    </row>
    <row r="89" spans="1:14">
      <c r="A89" t="s">
        <v>641</v>
      </c>
      <c r="B89">
        <v>43461</v>
      </c>
      <c r="C89" t="s">
        <v>906</v>
      </c>
      <c r="D89" t="s">
        <v>929</v>
      </c>
      <c r="E89" t="s">
        <v>642</v>
      </c>
      <c r="F89" t="s">
        <v>10</v>
      </c>
      <c r="G89" t="s">
        <v>90</v>
      </c>
      <c r="H89">
        <v>3</v>
      </c>
      <c r="I89" t="s">
        <v>913</v>
      </c>
      <c r="J89" t="s">
        <v>914</v>
      </c>
      <c r="K89">
        <v>226</v>
      </c>
      <c r="L89">
        <v>58</v>
      </c>
      <c r="M89">
        <v>2500</v>
      </c>
      <c r="N89" t="s">
        <v>898</v>
      </c>
    </row>
    <row r="90" spans="1:14">
      <c r="A90" t="s">
        <v>218</v>
      </c>
      <c r="B90">
        <v>43267</v>
      </c>
      <c r="C90" t="s">
        <v>906</v>
      </c>
      <c r="D90" t="s">
        <v>934</v>
      </c>
      <c r="E90" t="s">
        <v>219</v>
      </c>
      <c r="F90" t="s">
        <v>10</v>
      </c>
      <c r="G90" t="s">
        <v>90</v>
      </c>
      <c r="H90">
        <v>4</v>
      </c>
      <c r="I90" t="s">
        <v>915</v>
      </c>
      <c r="J90" t="s">
        <v>919</v>
      </c>
      <c r="K90">
        <v>714</v>
      </c>
      <c r="L90">
        <v>56</v>
      </c>
      <c r="M90">
        <v>1500</v>
      </c>
      <c r="N90" t="s">
        <v>898</v>
      </c>
    </row>
    <row r="91" spans="1:14">
      <c r="A91" t="s">
        <v>614</v>
      </c>
      <c r="B91">
        <v>43447</v>
      </c>
      <c r="C91" t="s">
        <v>906</v>
      </c>
      <c r="D91" t="s">
        <v>929</v>
      </c>
      <c r="E91" t="s">
        <v>615</v>
      </c>
      <c r="F91" t="s">
        <v>14</v>
      </c>
      <c r="G91" t="s">
        <v>605</v>
      </c>
      <c r="H91">
        <v>3</v>
      </c>
      <c r="I91" t="s">
        <v>915</v>
      </c>
      <c r="J91" t="s">
        <v>919</v>
      </c>
      <c r="K91">
        <v>168</v>
      </c>
      <c r="L91">
        <v>56</v>
      </c>
      <c r="M91">
        <v>1500</v>
      </c>
      <c r="N91" t="s">
        <v>897</v>
      </c>
    </row>
    <row r="92" spans="1:14">
      <c r="A92" t="s">
        <v>701</v>
      </c>
      <c r="B92">
        <v>43483</v>
      </c>
      <c r="C92" t="s">
        <v>911</v>
      </c>
      <c r="D92" t="s">
        <v>917</v>
      </c>
      <c r="E92" t="s">
        <v>702</v>
      </c>
      <c r="F92" t="s">
        <v>14</v>
      </c>
      <c r="G92" t="s">
        <v>93</v>
      </c>
      <c r="H92">
        <v>2</v>
      </c>
      <c r="I92" t="s">
        <v>913</v>
      </c>
      <c r="J92" t="s">
        <v>923</v>
      </c>
      <c r="K92">
        <v>252</v>
      </c>
      <c r="L92">
        <v>56</v>
      </c>
      <c r="M92">
        <v>2500</v>
      </c>
      <c r="N92" t="s">
        <v>897</v>
      </c>
    </row>
    <row r="93" spans="1:14">
      <c r="A93" t="s">
        <v>863</v>
      </c>
      <c r="B93">
        <v>43550</v>
      </c>
      <c r="C93" t="s">
        <v>911</v>
      </c>
      <c r="D93" t="s">
        <v>924</v>
      </c>
      <c r="E93" t="s">
        <v>56</v>
      </c>
      <c r="F93" t="s">
        <v>57</v>
      </c>
      <c r="G93" t="s">
        <v>58</v>
      </c>
      <c r="H93">
        <v>7</v>
      </c>
      <c r="I93" t="s">
        <v>915</v>
      </c>
      <c r="J93" t="s">
        <v>919</v>
      </c>
      <c r="K93">
        <v>119</v>
      </c>
      <c r="L93">
        <v>56</v>
      </c>
      <c r="M93">
        <v>1500</v>
      </c>
      <c r="N93" t="s">
        <v>893</v>
      </c>
    </row>
    <row r="94" spans="1:14">
      <c r="A94" t="s">
        <v>790</v>
      </c>
      <c r="B94">
        <v>43510</v>
      </c>
      <c r="C94" t="s">
        <v>911</v>
      </c>
      <c r="D94" t="s">
        <v>912</v>
      </c>
      <c r="E94" t="s">
        <v>21</v>
      </c>
      <c r="F94" t="s">
        <v>22</v>
      </c>
      <c r="G94" t="s">
        <v>23</v>
      </c>
      <c r="H94">
        <v>1</v>
      </c>
      <c r="I94" t="s">
        <v>915</v>
      </c>
      <c r="J94" t="s">
        <v>919</v>
      </c>
      <c r="K94">
        <v>128</v>
      </c>
      <c r="L94">
        <v>55</v>
      </c>
      <c r="M94">
        <v>1500</v>
      </c>
      <c r="N94" t="s">
        <v>905</v>
      </c>
    </row>
    <row r="95" spans="1:14">
      <c r="A95" t="s">
        <v>436</v>
      </c>
      <c r="B95">
        <v>43382</v>
      </c>
      <c r="C95" t="s">
        <v>906</v>
      </c>
      <c r="D95" t="s">
        <v>918</v>
      </c>
      <c r="E95" t="s">
        <v>437</v>
      </c>
      <c r="F95" t="s">
        <v>46</v>
      </c>
      <c r="G95" t="s">
        <v>47</v>
      </c>
      <c r="H95">
        <v>3</v>
      </c>
      <c r="I95" t="s">
        <v>915</v>
      </c>
      <c r="J95" t="s">
        <v>933</v>
      </c>
      <c r="K95">
        <v>154</v>
      </c>
      <c r="L95">
        <v>54</v>
      </c>
      <c r="M95">
        <v>1500</v>
      </c>
      <c r="N95" t="s">
        <v>896</v>
      </c>
    </row>
    <row r="96" spans="1:14">
      <c r="A96" t="s">
        <v>552</v>
      </c>
      <c r="B96">
        <v>43428</v>
      </c>
      <c r="C96" t="s">
        <v>906</v>
      </c>
      <c r="D96" t="s">
        <v>910</v>
      </c>
      <c r="E96" t="s">
        <v>256</v>
      </c>
      <c r="F96" t="s">
        <v>18</v>
      </c>
      <c r="G96" t="s">
        <v>553</v>
      </c>
      <c r="H96">
        <v>5</v>
      </c>
      <c r="I96" t="s">
        <v>915</v>
      </c>
      <c r="J96" t="s">
        <v>930</v>
      </c>
      <c r="K96">
        <v>124</v>
      </c>
      <c r="L96">
        <v>54</v>
      </c>
      <c r="M96">
        <v>1500</v>
      </c>
      <c r="N96" t="s">
        <v>901</v>
      </c>
    </row>
    <row r="97" spans="1:14">
      <c r="A97" t="s">
        <v>643</v>
      </c>
      <c r="B97">
        <v>43462</v>
      </c>
      <c r="C97" t="s">
        <v>906</v>
      </c>
      <c r="D97" t="s">
        <v>929</v>
      </c>
      <c r="E97" t="s">
        <v>644</v>
      </c>
      <c r="F97" t="s">
        <v>26</v>
      </c>
      <c r="G97" t="s">
        <v>27</v>
      </c>
      <c r="H97">
        <v>2</v>
      </c>
      <c r="I97" t="s">
        <v>908</v>
      </c>
      <c r="J97" t="s">
        <v>928</v>
      </c>
      <c r="K97">
        <v>148</v>
      </c>
      <c r="L97">
        <v>54</v>
      </c>
      <c r="M97">
        <v>3000</v>
      </c>
      <c r="N97" t="s">
        <v>895</v>
      </c>
    </row>
    <row r="98" spans="1:14">
      <c r="A98" t="s">
        <v>55</v>
      </c>
      <c r="B98">
        <v>43203</v>
      </c>
      <c r="C98" t="s">
        <v>906</v>
      </c>
      <c r="D98" t="s">
        <v>921</v>
      </c>
      <c r="E98" t="s">
        <v>56</v>
      </c>
      <c r="F98" t="s">
        <v>57</v>
      </c>
      <c r="G98" t="s">
        <v>58</v>
      </c>
      <c r="H98">
        <v>4</v>
      </c>
      <c r="I98" t="s">
        <v>908</v>
      </c>
      <c r="J98" t="s">
        <v>909</v>
      </c>
      <c r="K98">
        <v>494</v>
      </c>
      <c r="L98">
        <v>54</v>
      </c>
      <c r="M98">
        <v>3000</v>
      </c>
      <c r="N98" t="s">
        <v>893</v>
      </c>
    </row>
    <row r="99" spans="1:14">
      <c r="A99" t="s">
        <v>440</v>
      </c>
      <c r="B99">
        <v>43383</v>
      </c>
      <c r="C99" t="s">
        <v>906</v>
      </c>
      <c r="D99" t="s">
        <v>918</v>
      </c>
      <c r="E99" t="s">
        <v>441</v>
      </c>
      <c r="F99" t="s">
        <v>10</v>
      </c>
      <c r="G99" t="s">
        <v>90</v>
      </c>
      <c r="H99">
        <v>4</v>
      </c>
      <c r="I99" t="s">
        <v>915</v>
      </c>
      <c r="J99" t="s">
        <v>933</v>
      </c>
      <c r="K99">
        <v>126</v>
      </c>
      <c r="L99">
        <v>52</v>
      </c>
      <c r="M99">
        <v>1500</v>
      </c>
      <c r="N99" t="s">
        <v>898</v>
      </c>
    </row>
    <row r="100" spans="1:14">
      <c r="A100" t="s">
        <v>487</v>
      </c>
      <c r="B100">
        <v>43402</v>
      </c>
      <c r="C100" t="s">
        <v>906</v>
      </c>
      <c r="D100" t="s">
        <v>918</v>
      </c>
      <c r="E100" t="s">
        <v>488</v>
      </c>
      <c r="F100" t="s">
        <v>10</v>
      </c>
      <c r="G100" t="s">
        <v>90</v>
      </c>
      <c r="H100">
        <v>5</v>
      </c>
      <c r="I100" t="s">
        <v>915</v>
      </c>
      <c r="J100" t="s">
        <v>932</v>
      </c>
      <c r="K100">
        <v>263</v>
      </c>
      <c r="L100">
        <v>50</v>
      </c>
      <c r="M100">
        <v>1500</v>
      </c>
      <c r="N100" t="s">
        <v>898</v>
      </c>
    </row>
    <row r="101" spans="1:14">
      <c r="A101" t="s">
        <v>606</v>
      </c>
      <c r="B101">
        <v>43445</v>
      </c>
      <c r="C101" t="s">
        <v>906</v>
      </c>
      <c r="D101" t="s">
        <v>929</v>
      </c>
      <c r="E101" t="s">
        <v>607</v>
      </c>
      <c r="F101" t="s">
        <v>14</v>
      </c>
      <c r="G101" t="s">
        <v>605</v>
      </c>
      <c r="H101">
        <v>6</v>
      </c>
      <c r="I101" t="s">
        <v>915</v>
      </c>
      <c r="J101" t="s">
        <v>932</v>
      </c>
      <c r="K101">
        <v>152</v>
      </c>
      <c r="L101">
        <v>50</v>
      </c>
      <c r="M101">
        <v>1500</v>
      </c>
      <c r="N101" t="s">
        <v>897</v>
      </c>
    </row>
    <row r="102" spans="1:14">
      <c r="A102" t="s">
        <v>870</v>
      </c>
      <c r="B102">
        <v>43551</v>
      </c>
      <c r="C102" t="s">
        <v>911</v>
      </c>
      <c r="D102" t="s">
        <v>924</v>
      </c>
      <c r="E102" t="s">
        <v>79</v>
      </c>
      <c r="F102" t="s">
        <v>14</v>
      </c>
      <c r="G102" t="s">
        <v>15</v>
      </c>
      <c r="H102">
        <v>6</v>
      </c>
      <c r="I102" t="s">
        <v>915</v>
      </c>
      <c r="J102" t="s">
        <v>932</v>
      </c>
      <c r="K102">
        <v>152</v>
      </c>
      <c r="L102">
        <v>50</v>
      </c>
      <c r="M102">
        <v>1500</v>
      </c>
      <c r="N102" t="s">
        <v>897</v>
      </c>
    </row>
    <row r="103" spans="1:14">
      <c r="A103" t="s">
        <v>455</v>
      </c>
      <c r="B103">
        <v>43388</v>
      </c>
      <c r="C103" t="s">
        <v>906</v>
      </c>
      <c r="D103" t="s">
        <v>918</v>
      </c>
      <c r="E103" t="s">
        <v>456</v>
      </c>
      <c r="F103" t="s">
        <v>14</v>
      </c>
      <c r="G103" t="s">
        <v>15</v>
      </c>
      <c r="H103">
        <v>3</v>
      </c>
      <c r="I103" t="s">
        <v>913</v>
      </c>
      <c r="J103" t="s">
        <v>925</v>
      </c>
      <c r="K103">
        <v>417</v>
      </c>
      <c r="L103">
        <v>49</v>
      </c>
      <c r="M103">
        <v>2500</v>
      </c>
      <c r="N103" t="s">
        <v>897</v>
      </c>
    </row>
    <row r="104" spans="1:14">
      <c r="A104" t="s">
        <v>517</v>
      </c>
      <c r="B104">
        <v>43412</v>
      </c>
      <c r="C104" t="s">
        <v>906</v>
      </c>
      <c r="D104" t="s">
        <v>910</v>
      </c>
      <c r="E104" t="s">
        <v>307</v>
      </c>
      <c r="F104" t="s">
        <v>10</v>
      </c>
      <c r="G104" t="s">
        <v>11</v>
      </c>
      <c r="H104">
        <v>6</v>
      </c>
      <c r="I104" t="s">
        <v>915</v>
      </c>
      <c r="J104" t="s">
        <v>932</v>
      </c>
      <c r="K104">
        <v>149</v>
      </c>
      <c r="L104">
        <v>48</v>
      </c>
      <c r="M104">
        <v>1500</v>
      </c>
      <c r="N104" t="s">
        <v>898</v>
      </c>
    </row>
    <row r="105" spans="1:14">
      <c r="A105" t="s">
        <v>818</v>
      </c>
      <c r="B105">
        <v>43525</v>
      </c>
      <c r="C105" t="s">
        <v>911</v>
      </c>
      <c r="D105" t="s">
        <v>924</v>
      </c>
      <c r="E105" t="s">
        <v>105</v>
      </c>
      <c r="F105" t="s">
        <v>61</v>
      </c>
      <c r="G105" t="s">
        <v>62</v>
      </c>
      <c r="H105">
        <v>4</v>
      </c>
      <c r="I105" t="s">
        <v>915</v>
      </c>
      <c r="J105" t="s">
        <v>932</v>
      </c>
      <c r="K105">
        <v>185</v>
      </c>
      <c r="L105">
        <v>48</v>
      </c>
      <c r="M105">
        <v>1500</v>
      </c>
      <c r="N105" t="s">
        <v>902</v>
      </c>
    </row>
    <row r="106" spans="1:14">
      <c r="A106" t="s">
        <v>830</v>
      </c>
      <c r="B106">
        <v>43534</v>
      </c>
      <c r="C106" t="s">
        <v>911</v>
      </c>
      <c r="D106" t="s">
        <v>924</v>
      </c>
      <c r="E106" t="s">
        <v>129</v>
      </c>
      <c r="F106" t="s">
        <v>14</v>
      </c>
      <c r="G106" t="s">
        <v>93</v>
      </c>
      <c r="H106">
        <v>5</v>
      </c>
      <c r="I106" t="s">
        <v>915</v>
      </c>
      <c r="J106" t="s">
        <v>932</v>
      </c>
      <c r="K106">
        <v>227</v>
      </c>
      <c r="L106">
        <v>48</v>
      </c>
      <c r="M106">
        <v>1500</v>
      </c>
      <c r="N106" t="s">
        <v>897</v>
      </c>
    </row>
    <row r="107" spans="1:14">
      <c r="A107" t="s">
        <v>442</v>
      </c>
      <c r="B107">
        <v>43383</v>
      </c>
      <c r="C107" t="s">
        <v>906</v>
      </c>
      <c r="D107" t="s">
        <v>918</v>
      </c>
      <c r="E107" t="s">
        <v>443</v>
      </c>
      <c r="F107" t="s">
        <v>14</v>
      </c>
      <c r="G107" t="s">
        <v>93</v>
      </c>
      <c r="H107">
        <v>5</v>
      </c>
      <c r="I107" t="s">
        <v>915</v>
      </c>
      <c r="J107" t="s">
        <v>933</v>
      </c>
      <c r="K107">
        <v>259</v>
      </c>
      <c r="L107">
        <v>47</v>
      </c>
      <c r="M107">
        <v>1500</v>
      </c>
      <c r="N107" t="s">
        <v>897</v>
      </c>
    </row>
    <row r="108" spans="1:14">
      <c r="A108" t="s">
        <v>721</v>
      </c>
      <c r="B108">
        <v>43488</v>
      </c>
      <c r="C108" t="s">
        <v>911</v>
      </c>
      <c r="D108" t="s">
        <v>917</v>
      </c>
      <c r="E108" t="s">
        <v>722</v>
      </c>
      <c r="F108" t="s">
        <v>18</v>
      </c>
      <c r="G108" t="s">
        <v>553</v>
      </c>
      <c r="H108">
        <v>2</v>
      </c>
      <c r="I108" t="s">
        <v>913</v>
      </c>
      <c r="J108" t="s">
        <v>914</v>
      </c>
      <c r="K108">
        <v>115</v>
      </c>
      <c r="L108">
        <v>47</v>
      </c>
      <c r="M108">
        <v>2500</v>
      </c>
      <c r="N108" t="s">
        <v>901</v>
      </c>
    </row>
    <row r="109" spans="1:14">
      <c r="A109" t="s">
        <v>76</v>
      </c>
      <c r="B109">
        <v>43210</v>
      </c>
      <c r="C109" t="s">
        <v>906</v>
      </c>
      <c r="D109" t="s">
        <v>921</v>
      </c>
      <c r="E109" t="s">
        <v>77</v>
      </c>
      <c r="F109" t="s">
        <v>10</v>
      </c>
      <c r="G109" t="s">
        <v>11</v>
      </c>
      <c r="H109">
        <v>1</v>
      </c>
      <c r="I109" t="s">
        <v>913</v>
      </c>
      <c r="J109" t="s">
        <v>922</v>
      </c>
      <c r="K109">
        <v>193</v>
      </c>
      <c r="L109">
        <v>46</v>
      </c>
      <c r="M109">
        <v>2500</v>
      </c>
      <c r="N109" t="s">
        <v>898</v>
      </c>
    </row>
    <row r="110" spans="1:14">
      <c r="A110" t="s">
        <v>562</v>
      </c>
      <c r="B110">
        <v>43428</v>
      </c>
      <c r="C110" t="s">
        <v>906</v>
      </c>
      <c r="D110" t="s">
        <v>910</v>
      </c>
      <c r="E110" t="s">
        <v>563</v>
      </c>
      <c r="F110" t="s">
        <v>10</v>
      </c>
      <c r="G110" t="s">
        <v>90</v>
      </c>
      <c r="H110">
        <v>3</v>
      </c>
      <c r="I110" t="s">
        <v>908</v>
      </c>
      <c r="J110" t="s">
        <v>926</v>
      </c>
      <c r="K110">
        <v>165</v>
      </c>
      <c r="L110">
        <v>46</v>
      </c>
      <c r="M110">
        <v>3000</v>
      </c>
      <c r="N110" t="s">
        <v>898</v>
      </c>
    </row>
    <row r="111" spans="1:14">
      <c r="A111" t="s">
        <v>811</v>
      </c>
      <c r="B111">
        <v>43519</v>
      </c>
      <c r="C111" t="s">
        <v>911</v>
      </c>
      <c r="D111" t="s">
        <v>912</v>
      </c>
      <c r="E111" t="s">
        <v>89</v>
      </c>
      <c r="F111" t="s">
        <v>10</v>
      </c>
      <c r="G111" t="s">
        <v>90</v>
      </c>
      <c r="H111">
        <v>7</v>
      </c>
      <c r="I111" t="s">
        <v>908</v>
      </c>
      <c r="J111" t="s">
        <v>926</v>
      </c>
      <c r="K111">
        <v>341</v>
      </c>
      <c r="L111">
        <v>44</v>
      </c>
      <c r="M111">
        <v>3000</v>
      </c>
      <c r="N111" t="s">
        <v>898</v>
      </c>
    </row>
    <row r="112" spans="1:14">
      <c r="A112" t="s">
        <v>733</v>
      </c>
      <c r="B112">
        <v>43492</v>
      </c>
      <c r="C112" t="s">
        <v>911</v>
      </c>
      <c r="D112" t="s">
        <v>917</v>
      </c>
      <c r="E112" t="s">
        <v>389</v>
      </c>
      <c r="F112" t="s">
        <v>14</v>
      </c>
      <c r="G112" t="s">
        <v>93</v>
      </c>
      <c r="H112">
        <v>3</v>
      </c>
      <c r="I112" t="s">
        <v>915</v>
      </c>
      <c r="J112" t="s">
        <v>919</v>
      </c>
      <c r="K112">
        <v>560</v>
      </c>
      <c r="L112">
        <v>44</v>
      </c>
      <c r="M112">
        <v>1500</v>
      </c>
      <c r="N112" t="s">
        <v>897</v>
      </c>
    </row>
    <row r="113" spans="1:14">
      <c r="A113" t="s">
        <v>774</v>
      </c>
      <c r="B113">
        <v>43504</v>
      </c>
      <c r="C113" t="s">
        <v>911</v>
      </c>
      <c r="D113" t="s">
        <v>912</v>
      </c>
      <c r="E113" t="s">
        <v>775</v>
      </c>
      <c r="F113" t="s">
        <v>18</v>
      </c>
      <c r="G113" t="s">
        <v>19</v>
      </c>
      <c r="H113">
        <v>3</v>
      </c>
      <c r="I113" t="s">
        <v>915</v>
      </c>
      <c r="J113" t="s">
        <v>919</v>
      </c>
      <c r="K113">
        <v>147</v>
      </c>
      <c r="L113">
        <v>44</v>
      </c>
      <c r="M113">
        <v>1500</v>
      </c>
      <c r="N113" t="s">
        <v>901</v>
      </c>
    </row>
    <row r="114" spans="1:14">
      <c r="A114" t="s">
        <v>786</v>
      </c>
      <c r="B114">
        <v>43508</v>
      </c>
      <c r="C114" t="s">
        <v>911</v>
      </c>
      <c r="D114" t="s">
        <v>912</v>
      </c>
      <c r="E114" t="s">
        <v>5</v>
      </c>
      <c r="F114" t="s">
        <v>6</v>
      </c>
      <c r="G114" t="s">
        <v>7</v>
      </c>
      <c r="H114">
        <v>2</v>
      </c>
      <c r="I114" t="s">
        <v>915</v>
      </c>
      <c r="J114" t="s">
        <v>932</v>
      </c>
      <c r="K114">
        <v>93</v>
      </c>
      <c r="L114">
        <v>44</v>
      </c>
      <c r="M114">
        <v>1500</v>
      </c>
      <c r="N114" t="s">
        <v>891</v>
      </c>
    </row>
    <row r="115" spans="1:14">
      <c r="A115" t="s">
        <v>848</v>
      </c>
      <c r="B115">
        <v>43544</v>
      </c>
      <c r="C115" t="s">
        <v>911</v>
      </c>
      <c r="D115" t="s">
        <v>924</v>
      </c>
      <c r="E115" t="s">
        <v>163</v>
      </c>
      <c r="F115" t="s">
        <v>10</v>
      </c>
      <c r="G115" t="s">
        <v>90</v>
      </c>
      <c r="H115">
        <v>3</v>
      </c>
      <c r="I115" t="s">
        <v>913</v>
      </c>
      <c r="J115" t="s">
        <v>925</v>
      </c>
      <c r="K115">
        <v>313</v>
      </c>
      <c r="L115">
        <v>44</v>
      </c>
      <c r="M115">
        <v>2500</v>
      </c>
      <c r="N115" t="s">
        <v>898</v>
      </c>
    </row>
    <row r="116" spans="1:14">
      <c r="A116" t="s">
        <v>224</v>
      </c>
      <c r="B116">
        <v>43269</v>
      </c>
      <c r="C116" t="s">
        <v>906</v>
      </c>
      <c r="D116" t="s">
        <v>934</v>
      </c>
      <c r="E116" t="s">
        <v>225</v>
      </c>
      <c r="F116" t="s">
        <v>18</v>
      </c>
      <c r="G116" t="s">
        <v>19</v>
      </c>
      <c r="H116">
        <v>7</v>
      </c>
      <c r="I116" t="s">
        <v>915</v>
      </c>
      <c r="J116" t="s">
        <v>930</v>
      </c>
      <c r="K116">
        <v>167</v>
      </c>
      <c r="L116">
        <v>43</v>
      </c>
      <c r="M116">
        <v>1500</v>
      </c>
      <c r="N116" t="s">
        <v>901</v>
      </c>
    </row>
    <row r="117" spans="1:14">
      <c r="A117" t="s">
        <v>355</v>
      </c>
      <c r="B117">
        <v>43340</v>
      </c>
      <c r="C117" t="s">
        <v>906</v>
      </c>
      <c r="D117" t="s">
        <v>907</v>
      </c>
      <c r="E117" t="s">
        <v>356</v>
      </c>
      <c r="F117" t="s">
        <v>10</v>
      </c>
      <c r="G117" t="s">
        <v>11</v>
      </c>
      <c r="H117">
        <v>5</v>
      </c>
      <c r="I117" t="s">
        <v>915</v>
      </c>
      <c r="J117" t="s">
        <v>930</v>
      </c>
      <c r="K117">
        <v>119</v>
      </c>
      <c r="L117">
        <v>43</v>
      </c>
      <c r="M117">
        <v>1500</v>
      </c>
      <c r="N117" t="s">
        <v>898</v>
      </c>
    </row>
    <row r="118" spans="1:14">
      <c r="A118" t="s">
        <v>717</v>
      </c>
      <c r="B118">
        <v>43486</v>
      </c>
      <c r="C118" t="s">
        <v>911</v>
      </c>
      <c r="D118" t="s">
        <v>917</v>
      </c>
      <c r="E118" t="s">
        <v>718</v>
      </c>
      <c r="F118" t="s">
        <v>6</v>
      </c>
      <c r="G118" t="s">
        <v>547</v>
      </c>
      <c r="H118">
        <v>2</v>
      </c>
      <c r="I118" t="s">
        <v>913</v>
      </c>
      <c r="J118" t="s">
        <v>922</v>
      </c>
      <c r="K118">
        <v>720</v>
      </c>
      <c r="L118">
        <v>43</v>
      </c>
      <c r="M118">
        <v>2500</v>
      </c>
      <c r="N118" t="s">
        <v>891</v>
      </c>
    </row>
    <row r="119" spans="1:14">
      <c r="A119" t="s">
        <v>570</v>
      </c>
      <c r="B119">
        <v>43431</v>
      </c>
      <c r="C119" t="s">
        <v>906</v>
      </c>
      <c r="D119" t="s">
        <v>910</v>
      </c>
      <c r="E119" t="s">
        <v>571</v>
      </c>
      <c r="F119" t="s">
        <v>6</v>
      </c>
      <c r="G119" t="s">
        <v>547</v>
      </c>
      <c r="H119">
        <v>5</v>
      </c>
      <c r="I119" t="s">
        <v>915</v>
      </c>
      <c r="J119" t="s">
        <v>933</v>
      </c>
      <c r="K119">
        <v>146</v>
      </c>
      <c r="L119">
        <v>42</v>
      </c>
      <c r="M119">
        <v>1500</v>
      </c>
      <c r="N119" t="s">
        <v>891</v>
      </c>
    </row>
    <row r="120" spans="1:14">
      <c r="A120" t="s">
        <v>205</v>
      </c>
      <c r="B120">
        <v>43260</v>
      </c>
      <c r="C120" t="s">
        <v>906</v>
      </c>
      <c r="D120" t="s">
        <v>934</v>
      </c>
      <c r="E120" t="s">
        <v>206</v>
      </c>
      <c r="F120" t="s">
        <v>10</v>
      </c>
      <c r="G120" t="s">
        <v>90</v>
      </c>
      <c r="H120">
        <v>2</v>
      </c>
      <c r="I120" t="s">
        <v>908</v>
      </c>
      <c r="J120" t="s">
        <v>928</v>
      </c>
      <c r="K120">
        <v>134</v>
      </c>
      <c r="L120">
        <v>42</v>
      </c>
      <c r="M120">
        <v>3000</v>
      </c>
      <c r="N120" t="s">
        <v>898</v>
      </c>
    </row>
    <row r="121" spans="1:14">
      <c r="A121" t="s">
        <v>673</v>
      </c>
      <c r="B121">
        <v>43472</v>
      </c>
      <c r="C121" t="s">
        <v>911</v>
      </c>
      <c r="D121" t="s">
        <v>917</v>
      </c>
      <c r="E121" t="s">
        <v>674</v>
      </c>
      <c r="F121" t="s">
        <v>68</v>
      </c>
      <c r="G121" t="s">
        <v>69</v>
      </c>
      <c r="H121">
        <v>4</v>
      </c>
      <c r="I121" t="s">
        <v>915</v>
      </c>
      <c r="J121" t="s">
        <v>935</v>
      </c>
      <c r="K121">
        <v>177</v>
      </c>
      <c r="L121">
        <v>41</v>
      </c>
      <c r="M121">
        <v>1500</v>
      </c>
      <c r="N121" t="s">
        <v>899</v>
      </c>
    </row>
    <row r="122" spans="1:14">
      <c r="A122" t="s">
        <v>754</v>
      </c>
      <c r="B122">
        <v>43499</v>
      </c>
      <c r="C122" t="s">
        <v>911</v>
      </c>
      <c r="D122" t="s">
        <v>912</v>
      </c>
      <c r="E122" t="s">
        <v>516</v>
      </c>
      <c r="F122" t="s">
        <v>18</v>
      </c>
      <c r="G122" t="s">
        <v>553</v>
      </c>
      <c r="H122">
        <v>3</v>
      </c>
      <c r="I122" t="s">
        <v>915</v>
      </c>
      <c r="J122" t="s">
        <v>935</v>
      </c>
      <c r="K122">
        <v>141</v>
      </c>
      <c r="L122">
        <v>41</v>
      </c>
      <c r="M122">
        <v>1500</v>
      </c>
      <c r="N122" t="s">
        <v>901</v>
      </c>
    </row>
    <row r="123" spans="1:14">
      <c r="A123" t="s">
        <v>521</v>
      </c>
      <c r="B123">
        <v>43414</v>
      </c>
      <c r="C123" t="s">
        <v>906</v>
      </c>
      <c r="D123" t="s">
        <v>910</v>
      </c>
      <c r="E123" t="s">
        <v>522</v>
      </c>
      <c r="F123" t="s">
        <v>14</v>
      </c>
      <c r="G123" t="s">
        <v>93</v>
      </c>
      <c r="H123">
        <v>8</v>
      </c>
      <c r="I123" t="s">
        <v>913</v>
      </c>
      <c r="J123" t="s">
        <v>914</v>
      </c>
      <c r="K123">
        <v>324</v>
      </c>
      <c r="L123">
        <v>39</v>
      </c>
      <c r="M123">
        <v>2500</v>
      </c>
      <c r="N123" t="s">
        <v>897</v>
      </c>
    </row>
    <row r="124" spans="1:14">
      <c r="A124" t="s">
        <v>472</v>
      </c>
      <c r="B124">
        <v>43398</v>
      </c>
      <c r="C124" t="s">
        <v>906</v>
      </c>
      <c r="D124" t="s">
        <v>918</v>
      </c>
      <c r="E124" t="s">
        <v>473</v>
      </c>
      <c r="F124" t="s">
        <v>54</v>
      </c>
      <c r="G124" t="s">
        <v>51</v>
      </c>
      <c r="H124">
        <v>7</v>
      </c>
      <c r="I124" t="s">
        <v>915</v>
      </c>
      <c r="J124" t="s">
        <v>933</v>
      </c>
      <c r="K124">
        <v>345</v>
      </c>
      <c r="L124">
        <v>38</v>
      </c>
      <c r="M124">
        <v>1500</v>
      </c>
      <c r="N124" t="s">
        <v>892</v>
      </c>
    </row>
    <row r="125" spans="1:14">
      <c r="A125" t="s">
        <v>598</v>
      </c>
      <c r="B125">
        <v>43444</v>
      </c>
      <c r="C125" t="s">
        <v>906</v>
      </c>
      <c r="D125" t="s">
        <v>929</v>
      </c>
      <c r="E125" t="s">
        <v>599</v>
      </c>
      <c r="F125" t="s">
        <v>6</v>
      </c>
      <c r="G125" t="s">
        <v>547</v>
      </c>
      <c r="H125">
        <v>3</v>
      </c>
      <c r="I125" t="s">
        <v>915</v>
      </c>
      <c r="J125" t="s">
        <v>933</v>
      </c>
      <c r="K125">
        <v>158</v>
      </c>
      <c r="L125">
        <v>38</v>
      </c>
      <c r="M125">
        <v>1500</v>
      </c>
      <c r="N125" t="s">
        <v>891</v>
      </c>
    </row>
    <row r="126" spans="1:14">
      <c r="A126" t="s">
        <v>678</v>
      </c>
      <c r="B126">
        <v>43475</v>
      </c>
      <c r="C126" t="s">
        <v>911</v>
      </c>
      <c r="D126" t="s">
        <v>917</v>
      </c>
      <c r="E126" t="s">
        <v>679</v>
      </c>
      <c r="F126" t="s">
        <v>10</v>
      </c>
      <c r="G126" t="s">
        <v>11</v>
      </c>
      <c r="H126">
        <v>3</v>
      </c>
      <c r="I126" t="s">
        <v>915</v>
      </c>
      <c r="J126" t="s">
        <v>919</v>
      </c>
      <c r="K126">
        <v>169</v>
      </c>
      <c r="L126">
        <v>38</v>
      </c>
      <c r="M126">
        <v>1500</v>
      </c>
      <c r="N126" t="s">
        <v>898</v>
      </c>
    </row>
    <row r="127" spans="1:14">
      <c r="A127" t="s">
        <v>464</v>
      </c>
      <c r="B127">
        <v>43393</v>
      </c>
      <c r="C127" t="s">
        <v>906</v>
      </c>
      <c r="D127" t="s">
        <v>918</v>
      </c>
      <c r="E127" t="s">
        <v>465</v>
      </c>
      <c r="F127" t="s">
        <v>14</v>
      </c>
      <c r="G127" t="s">
        <v>93</v>
      </c>
      <c r="H127">
        <v>2</v>
      </c>
      <c r="I127" t="s">
        <v>908</v>
      </c>
      <c r="J127" t="s">
        <v>926</v>
      </c>
      <c r="K127">
        <v>101</v>
      </c>
      <c r="L127">
        <v>38</v>
      </c>
      <c r="M127">
        <v>3000</v>
      </c>
      <c r="N127" t="s">
        <v>897</v>
      </c>
    </row>
    <row r="128" spans="1:14">
      <c r="A128" t="s">
        <v>407</v>
      </c>
      <c r="B128">
        <v>43367</v>
      </c>
      <c r="C128" t="s">
        <v>906</v>
      </c>
      <c r="D128" t="s">
        <v>920</v>
      </c>
      <c r="E128" t="s">
        <v>135</v>
      </c>
      <c r="F128" t="s">
        <v>57</v>
      </c>
      <c r="G128" t="s">
        <v>58</v>
      </c>
      <c r="H128">
        <v>6</v>
      </c>
      <c r="I128" t="s">
        <v>913</v>
      </c>
      <c r="J128" t="s">
        <v>914</v>
      </c>
      <c r="K128">
        <v>176</v>
      </c>
      <c r="L128">
        <v>37</v>
      </c>
      <c r="M128">
        <v>2500</v>
      </c>
      <c r="N128" t="s">
        <v>893</v>
      </c>
    </row>
    <row r="129" spans="1:14">
      <c r="A129" t="s">
        <v>565</v>
      </c>
      <c r="B129">
        <v>43428</v>
      </c>
      <c r="C129" t="s">
        <v>906</v>
      </c>
      <c r="D129" t="s">
        <v>910</v>
      </c>
      <c r="E129" t="s">
        <v>566</v>
      </c>
      <c r="F129" t="s">
        <v>18</v>
      </c>
      <c r="G129" t="s">
        <v>553</v>
      </c>
      <c r="H129">
        <v>2</v>
      </c>
      <c r="I129" t="s">
        <v>915</v>
      </c>
      <c r="J129" t="s">
        <v>932</v>
      </c>
      <c r="K129">
        <v>108</v>
      </c>
      <c r="L129">
        <v>37</v>
      </c>
      <c r="M129">
        <v>1500</v>
      </c>
      <c r="N129" t="s">
        <v>901</v>
      </c>
    </row>
    <row r="130" spans="1:14">
      <c r="A130" t="s">
        <v>426</v>
      </c>
      <c r="B130">
        <v>43378</v>
      </c>
      <c r="C130" t="s">
        <v>906</v>
      </c>
      <c r="D130" t="s">
        <v>918</v>
      </c>
      <c r="E130" t="s">
        <v>427</v>
      </c>
      <c r="F130" t="s">
        <v>26</v>
      </c>
      <c r="G130" t="s">
        <v>27</v>
      </c>
      <c r="H130">
        <v>5</v>
      </c>
      <c r="I130" t="s">
        <v>915</v>
      </c>
      <c r="J130" t="s">
        <v>930</v>
      </c>
      <c r="K130">
        <v>156</v>
      </c>
      <c r="L130">
        <v>36</v>
      </c>
      <c r="M130">
        <v>1500</v>
      </c>
      <c r="N130" t="s">
        <v>895</v>
      </c>
    </row>
    <row r="131" spans="1:14">
      <c r="A131" t="s">
        <v>803</v>
      </c>
      <c r="B131">
        <v>43516</v>
      </c>
      <c r="C131" t="s">
        <v>911</v>
      </c>
      <c r="D131" t="s">
        <v>912</v>
      </c>
      <c r="E131" t="s">
        <v>71</v>
      </c>
      <c r="F131" t="s">
        <v>72</v>
      </c>
      <c r="G131" t="s">
        <v>73</v>
      </c>
      <c r="H131">
        <v>2</v>
      </c>
      <c r="I131" t="s">
        <v>915</v>
      </c>
      <c r="J131" t="s">
        <v>935</v>
      </c>
      <c r="K131">
        <v>77</v>
      </c>
      <c r="L131">
        <v>36</v>
      </c>
      <c r="M131">
        <v>1500</v>
      </c>
      <c r="N131" t="s">
        <v>887</v>
      </c>
    </row>
    <row r="132" spans="1:14">
      <c r="A132" t="s">
        <v>446</v>
      </c>
      <c r="B132">
        <v>43383</v>
      </c>
      <c r="C132" t="s">
        <v>906</v>
      </c>
      <c r="D132" t="s">
        <v>918</v>
      </c>
      <c r="E132" t="s">
        <v>447</v>
      </c>
      <c r="F132" t="s">
        <v>14</v>
      </c>
      <c r="G132" t="s">
        <v>93</v>
      </c>
      <c r="H132">
        <v>7</v>
      </c>
      <c r="I132" t="s">
        <v>915</v>
      </c>
      <c r="J132" t="s">
        <v>930</v>
      </c>
      <c r="K132">
        <v>118</v>
      </c>
      <c r="L132">
        <v>35</v>
      </c>
      <c r="M132">
        <v>1500</v>
      </c>
      <c r="N132" t="s">
        <v>897</v>
      </c>
    </row>
    <row r="133" spans="1:14">
      <c r="A133" t="s">
        <v>683</v>
      </c>
      <c r="B133">
        <v>43478</v>
      </c>
      <c r="C133" t="s">
        <v>911</v>
      </c>
      <c r="D133" t="s">
        <v>917</v>
      </c>
      <c r="E133" t="s">
        <v>684</v>
      </c>
      <c r="F133" t="s">
        <v>6</v>
      </c>
      <c r="G133" t="s">
        <v>7</v>
      </c>
      <c r="H133">
        <v>6</v>
      </c>
      <c r="I133" t="s">
        <v>915</v>
      </c>
      <c r="J133" t="s">
        <v>933</v>
      </c>
      <c r="K133">
        <v>290</v>
      </c>
      <c r="L133">
        <v>35</v>
      </c>
      <c r="M133">
        <v>1500</v>
      </c>
      <c r="N133" t="s">
        <v>891</v>
      </c>
    </row>
    <row r="134" spans="1:14">
      <c r="A134" t="s">
        <v>856</v>
      </c>
      <c r="B134">
        <v>43546</v>
      </c>
      <c r="C134" t="s">
        <v>911</v>
      </c>
      <c r="D134" t="s">
        <v>924</v>
      </c>
      <c r="E134" t="s">
        <v>29</v>
      </c>
      <c r="F134" t="s">
        <v>30</v>
      </c>
      <c r="G134" t="s">
        <v>31</v>
      </c>
      <c r="H134">
        <v>6</v>
      </c>
      <c r="I134" t="s">
        <v>915</v>
      </c>
      <c r="J134" t="s">
        <v>930</v>
      </c>
      <c r="K134">
        <v>109</v>
      </c>
      <c r="L134">
        <v>35</v>
      </c>
      <c r="M134">
        <v>1500</v>
      </c>
      <c r="N134" t="s">
        <v>894</v>
      </c>
    </row>
    <row r="135" spans="1:14">
      <c r="A135" t="s">
        <v>814</v>
      </c>
      <c r="B135">
        <v>43521</v>
      </c>
      <c r="C135" t="s">
        <v>911</v>
      </c>
      <c r="D135" t="s">
        <v>912</v>
      </c>
      <c r="E135" t="s">
        <v>97</v>
      </c>
      <c r="F135" t="s">
        <v>46</v>
      </c>
      <c r="G135" t="s">
        <v>47</v>
      </c>
      <c r="H135">
        <v>5</v>
      </c>
      <c r="I135" t="s">
        <v>915</v>
      </c>
      <c r="J135" t="s">
        <v>935</v>
      </c>
      <c r="K135">
        <v>83</v>
      </c>
      <c r="L135">
        <v>34</v>
      </c>
      <c r="M135">
        <v>1500</v>
      </c>
      <c r="N135" t="s">
        <v>896</v>
      </c>
    </row>
    <row r="136" spans="1:14">
      <c r="A136" t="s">
        <v>661</v>
      </c>
      <c r="B136">
        <v>43469</v>
      </c>
      <c r="C136" t="s">
        <v>911</v>
      </c>
      <c r="D136" t="s">
        <v>917</v>
      </c>
      <c r="E136" t="s">
        <v>662</v>
      </c>
      <c r="F136" t="s">
        <v>14</v>
      </c>
      <c r="G136" t="s">
        <v>93</v>
      </c>
      <c r="H136">
        <v>6</v>
      </c>
      <c r="I136" t="s">
        <v>915</v>
      </c>
      <c r="J136" t="s">
        <v>919</v>
      </c>
      <c r="K136">
        <v>105</v>
      </c>
      <c r="L136">
        <v>33</v>
      </c>
      <c r="M136">
        <v>1500</v>
      </c>
      <c r="N136" t="s">
        <v>897</v>
      </c>
    </row>
    <row r="137" spans="1:14">
      <c r="A137" t="s">
        <v>844</v>
      </c>
      <c r="B137">
        <v>43540</v>
      </c>
      <c r="C137" t="s">
        <v>911</v>
      </c>
      <c r="D137" t="s">
        <v>924</v>
      </c>
      <c r="E137" t="s">
        <v>155</v>
      </c>
      <c r="F137" t="s">
        <v>18</v>
      </c>
      <c r="G137" t="s">
        <v>19</v>
      </c>
      <c r="H137">
        <v>5</v>
      </c>
      <c r="I137" t="s">
        <v>913</v>
      </c>
      <c r="J137" t="s">
        <v>914</v>
      </c>
      <c r="K137">
        <v>193</v>
      </c>
      <c r="L137">
        <v>33</v>
      </c>
      <c r="M137">
        <v>2500</v>
      </c>
      <c r="N137" t="s">
        <v>901</v>
      </c>
    </row>
    <row r="138" spans="1:14">
      <c r="A138" t="s">
        <v>750</v>
      </c>
      <c r="B138">
        <v>43498</v>
      </c>
      <c r="C138" t="s">
        <v>911</v>
      </c>
      <c r="D138" t="s">
        <v>912</v>
      </c>
      <c r="E138" t="s">
        <v>751</v>
      </c>
      <c r="F138" t="s">
        <v>605</v>
      </c>
      <c r="G138" t="s">
        <v>605</v>
      </c>
      <c r="H138">
        <v>3</v>
      </c>
      <c r="I138" t="s">
        <v>915</v>
      </c>
      <c r="J138" t="s">
        <v>919</v>
      </c>
      <c r="K138">
        <v>71</v>
      </c>
      <c r="L138">
        <v>32</v>
      </c>
      <c r="M138">
        <v>1500</v>
      </c>
      <c r="N138" t="s">
        <v>889</v>
      </c>
    </row>
    <row r="139" spans="1:14">
      <c r="A139" t="s">
        <v>825</v>
      </c>
      <c r="B139">
        <v>43530</v>
      </c>
      <c r="C139" t="s">
        <v>911</v>
      </c>
      <c r="D139" t="s">
        <v>924</v>
      </c>
      <c r="E139" t="s">
        <v>119</v>
      </c>
      <c r="F139" t="s">
        <v>18</v>
      </c>
      <c r="G139" t="s">
        <v>19</v>
      </c>
      <c r="H139">
        <v>7</v>
      </c>
      <c r="I139" t="s">
        <v>915</v>
      </c>
      <c r="J139" t="s">
        <v>930</v>
      </c>
      <c r="K139">
        <v>325</v>
      </c>
      <c r="L139">
        <v>32</v>
      </c>
      <c r="M139">
        <v>1500</v>
      </c>
      <c r="N139" t="s">
        <v>901</v>
      </c>
    </row>
    <row r="140" spans="1:14">
      <c r="A140" t="s">
        <v>585</v>
      </c>
      <c r="B140">
        <v>43438</v>
      </c>
      <c r="C140" t="s">
        <v>906</v>
      </c>
      <c r="D140" t="s">
        <v>929</v>
      </c>
      <c r="E140" t="s">
        <v>379</v>
      </c>
      <c r="F140" t="s">
        <v>18</v>
      </c>
      <c r="G140" t="s">
        <v>553</v>
      </c>
      <c r="H140">
        <v>3</v>
      </c>
      <c r="I140" t="s">
        <v>915</v>
      </c>
      <c r="J140" t="s">
        <v>935</v>
      </c>
      <c r="K140">
        <v>139</v>
      </c>
      <c r="L140">
        <v>30</v>
      </c>
      <c r="M140">
        <v>1500</v>
      </c>
      <c r="N140" t="s">
        <v>901</v>
      </c>
    </row>
    <row r="141" spans="1:14">
      <c r="A141" t="s">
        <v>36</v>
      </c>
      <c r="B141">
        <v>43199</v>
      </c>
      <c r="C141" t="s">
        <v>906</v>
      </c>
      <c r="D141" t="s">
        <v>921</v>
      </c>
      <c r="E141" t="s">
        <v>37</v>
      </c>
      <c r="F141" t="s">
        <v>38</v>
      </c>
      <c r="G141" t="s">
        <v>39</v>
      </c>
      <c r="H141">
        <v>4</v>
      </c>
      <c r="I141" t="s">
        <v>913</v>
      </c>
      <c r="J141" t="s">
        <v>925</v>
      </c>
      <c r="K141">
        <v>485</v>
      </c>
      <c r="L141">
        <v>29</v>
      </c>
      <c r="M141">
        <v>2500</v>
      </c>
      <c r="N141" t="s">
        <v>904</v>
      </c>
    </row>
    <row r="142" spans="1:14">
      <c r="A142" t="s">
        <v>86</v>
      </c>
      <c r="B142">
        <v>43213</v>
      </c>
      <c r="C142" t="s">
        <v>906</v>
      </c>
      <c r="D142" t="s">
        <v>921</v>
      </c>
      <c r="E142" t="s">
        <v>87</v>
      </c>
      <c r="F142" t="s">
        <v>30</v>
      </c>
      <c r="G142" t="s">
        <v>31</v>
      </c>
      <c r="H142">
        <v>2</v>
      </c>
      <c r="I142" t="s">
        <v>915</v>
      </c>
      <c r="J142" t="s">
        <v>933</v>
      </c>
      <c r="K142">
        <v>97</v>
      </c>
      <c r="L142">
        <v>29</v>
      </c>
      <c r="M142">
        <v>1500</v>
      </c>
      <c r="N142" t="s">
        <v>894</v>
      </c>
    </row>
    <row r="143" spans="1:14">
      <c r="A143" t="s">
        <v>178</v>
      </c>
      <c r="B143">
        <v>43245</v>
      </c>
      <c r="C143" t="s">
        <v>906</v>
      </c>
      <c r="D143" t="s">
        <v>931</v>
      </c>
      <c r="E143" t="s">
        <v>179</v>
      </c>
      <c r="F143" t="s">
        <v>65</v>
      </c>
      <c r="G143" t="s">
        <v>65</v>
      </c>
      <c r="H143">
        <v>3</v>
      </c>
      <c r="I143" t="s">
        <v>915</v>
      </c>
      <c r="J143" t="s">
        <v>932</v>
      </c>
      <c r="K143">
        <v>74</v>
      </c>
      <c r="L143">
        <v>29</v>
      </c>
      <c r="M143">
        <v>1500</v>
      </c>
      <c r="N143" t="s">
        <v>890</v>
      </c>
    </row>
    <row r="144" spans="1:14">
      <c r="A144" t="s">
        <v>520</v>
      </c>
      <c r="B144">
        <v>43414</v>
      </c>
      <c r="C144" t="s">
        <v>906</v>
      </c>
      <c r="D144" t="s">
        <v>910</v>
      </c>
      <c r="E144" t="s">
        <v>519</v>
      </c>
      <c r="F144" t="s">
        <v>10</v>
      </c>
      <c r="G144" t="s">
        <v>90</v>
      </c>
      <c r="H144">
        <v>3</v>
      </c>
      <c r="I144" t="s">
        <v>915</v>
      </c>
      <c r="J144" t="s">
        <v>932</v>
      </c>
      <c r="K144">
        <v>74</v>
      </c>
      <c r="L144">
        <v>29</v>
      </c>
      <c r="M144">
        <v>1500</v>
      </c>
      <c r="N144" t="s">
        <v>898</v>
      </c>
    </row>
    <row r="145" spans="1:14">
      <c r="A145" t="s">
        <v>453</v>
      </c>
      <c r="B145">
        <v>43387</v>
      </c>
      <c r="C145" t="s">
        <v>906</v>
      </c>
      <c r="D145" t="s">
        <v>918</v>
      </c>
      <c r="E145" t="s">
        <v>454</v>
      </c>
      <c r="F145" t="s">
        <v>14</v>
      </c>
      <c r="G145" t="s">
        <v>93</v>
      </c>
      <c r="H145">
        <v>9</v>
      </c>
      <c r="I145" t="s">
        <v>915</v>
      </c>
      <c r="J145" t="s">
        <v>933</v>
      </c>
      <c r="K145">
        <v>75</v>
      </c>
      <c r="L145">
        <v>28</v>
      </c>
      <c r="M145">
        <v>1500</v>
      </c>
      <c r="N145" t="s">
        <v>897</v>
      </c>
    </row>
    <row r="146" spans="1:14">
      <c r="A146" t="s">
        <v>564</v>
      </c>
      <c r="B146">
        <v>43428</v>
      </c>
      <c r="C146" t="s">
        <v>906</v>
      </c>
      <c r="D146" t="s">
        <v>910</v>
      </c>
      <c r="E146" t="s">
        <v>406</v>
      </c>
      <c r="F146" t="s">
        <v>14</v>
      </c>
      <c r="G146" t="s">
        <v>93</v>
      </c>
      <c r="H146">
        <v>2</v>
      </c>
      <c r="I146" t="s">
        <v>915</v>
      </c>
      <c r="J146" t="s">
        <v>936</v>
      </c>
      <c r="K146">
        <v>57</v>
      </c>
      <c r="L146">
        <v>28</v>
      </c>
      <c r="M146">
        <v>1500</v>
      </c>
      <c r="N146" t="s">
        <v>897</v>
      </c>
    </row>
    <row r="147" spans="1:14">
      <c r="A147" t="s">
        <v>220</v>
      </c>
      <c r="B147">
        <v>43268</v>
      </c>
      <c r="C147" t="s">
        <v>906</v>
      </c>
      <c r="D147" t="s">
        <v>934</v>
      </c>
      <c r="E147" t="s">
        <v>221</v>
      </c>
      <c r="F147" t="s">
        <v>14</v>
      </c>
      <c r="G147" t="s">
        <v>93</v>
      </c>
      <c r="H147">
        <v>7</v>
      </c>
      <c r="I147" t="s">
        <v>908</v>
      </c>
      <c r="J147" t="s">
        <v>926</v>
      </c>
      <c r="K147">
        <v>141</v>
      </c>
      <c r="L147">
        <v>28</v>
      </c>
      <c r="M147">
        <v>3000</v>
      </c>
      <c r="N147" t="s">
        <v>897</v>
      </c>
    </row>
    <row r="148" spans="1:14">
      <c r="A148" t="s">
        <v>824</v>
      </c>
      <c r="B148">
        <v>43529</v>
      </c>
      <c r="C148" t="s">
        <v>911</v>
      </c>
      <c r="D148" t="s">
        <v>924</v>
      </c>
      <c r="E148" t="s">
        <v>117</v>
      </c>
      <c r="F148" t="s">
        <v>14</v>
      </c>
      <c r="G148" t="s">
        <v>15</v>
      </c>
      <c r="H148">
        <v>2</v>
      </c>
      <c r="I148" t="s">
        <v>915</v>
      </c>
      <c r="J148" t="s">
        <v>933</v>
      </c>
      <c r="K148">
        <v>100</v>
      </c>
      <c r="L148">
        <v>28</v>
      </c>
      <c r="M148">
        <v>1500</v>
      </c>
      <c r="N148" t="s">
        <v>897</v>
      </c>
    </row>
    <row r="149" spans="1:14">
      <c r="A149" t="s">
        <v>827</v>
      </c>
      <c r="B149">
        <v>43532</v>
      </c>
      <c r="C149" t="s">
        <v>911</v>
      </c>
      <c r="D149" t="s">
        <v>924</v>
      </c>
      <c r="E149" t="s">
        <v>123</v>
      </c>
      <c r="F149" t="s">
        <v>26</v>
      </c>
      <c r="G149" t="s">
        <v>27</v>
      </c>
      <c r="H149">
        <v>6</v>
      </c>
      <c r="I149" t="s">
        <v>915</v>
      </c>
      <c r="J149" t="s">
        <v>936</v>
      </c>
      <c r="K149">
        <v>78</v>
      </c>
      <c r="L149">
        <v>28</v>
      </c>
      <c r="M149">
        <v>1500</v>
      </c>
      <c r="N149" t="s">
        <v>895</v>
      </c>
    </row>
    <row r="150" spans="1:14">
      <c r="A150" t="s">
        <v>479</v>
      </c>
      <c r="B150">
        <v>43402</v>
      </c>
      <c r="C150" t="s">
        <v>906</v>
      </c>
      <c r="D150" t="s">
        <v>918</v>
      </c>
      <c r="E150" t="s">
        <v>480</v>
      </c>
      <c r="F150" t="s">
        <v>14</v>
      </c>
      <c r="G150" t="s">
        <v>93</v>
      </c>
      <c r="H150">
        <v>5</v>
      </c>
      <c r="I150" t="s">
        <v>915</v>
      </c>
      <c r="J150" t="s">
        <v>933</v>
      </c>
      <c r="K150">
        <v>64</v>
      </c>
      <c r="L150">
        <v>27</v>
      </c>
      <c r="M150">
        <v>1500</v>
      </c>
      <c r="N150" t="s">
        <v>897</v>
      </c>
    </row>
    <row r="151" spans="1:14">
      <c r="A151" t="s">
        <v>548</v>
      </c>
      <c r="B151">
        <v>43426</v>
      </c>
      <c r="C151" t="s">
        <v>906</v>
      </c>
      <c r="D151" t="s">
        <v>910</v>
      </c>
      <c r="E151" t="s">
        <v>549</v>
      </c>
      <c r="F151" t="s">
        <v>10</v>
      </c>
      <c r="G151" t="s">
        <v>90</v>
      </c>
      <c r="H151">
        <v>2</v>
      </c>
      <c r="I151" t="s">
        <v>915</v>
      </c>
      <c r="J151" t="s">
        <v>935</v>
      </c>
      <c r="K151">
        <v>57</v>
      </c>
      <c r="L151">
        <v>27</v>
      </c>
      <c r="M151">
        <v>1500</v>
      </c>
      <c r="N151" t="s">
        <v>898</v>
      </c>
    </row>
    <row r="152" spans="1:14">
      <c r="A152" t="s">
        <v>574</v>
      </c>
      <c r="B152">
        <v>43432</v>
      </c>
      <c r="C152" t="s">
        <v>906</v>
      </c>
      <c r="D152" t="s">
        <v>910</v>
      </c>
      <c r="E152" t="s">
        <v>575</v>
      </c>
      <c r="F152" t="s">
        <v>14</v>
      </c>
      <c r="G152" t="s">
        <v>93</v>
      </c>
      <c r="H152">
        <v>2</v>
      </c>
      <c r="I152" t="s">
        <v>915</v>
      </c>
      <c r="J152" t="s">
        <v>935</v>
      </c>
      <c r="K152">
        <v>94</v>
      </c>
      <c r="L152">
        <v>27</v>
      </c>
      <c r="M152">
        <v>1500</v>
      </c>
      <c r="N152" t="s">
        <v>897</v>
      </c>
    </row>
    <row r="153" spans="1:14">
      <c r="A153" t="s">
        <v>608</v>
      </c>
      <c r="B153">
        <v>43445</v>
      </c>
      <c r="C153" t="s">
        <v>906</v>
      </c>
      <c r="D153" t="s">
        <v>929</v>
      </c>
      <c r="E153" t="s">
        <v>609</v>
      </c>
      <c r="F153" t="s">
        <v>605</v>
      </c>
      <c r="G153" t="s">
        <v>605</v>
      </c>
      <c r="H153">
        <v>3</v>
      </c>
      <c r="I153" t="s">
        <v>915</v>
      </c>
      <c r="J153" t="s">
        <v>932</v>
      </c>
      <c r="K153">
        <v>78</v>
      </c>
      <c r="L153">
        <v>27</v>
      </c>
      <c r="M153">
        <v>1500</v>
      </c>
      <c r="N153" t="s">
        <v>889</v>
      </c>
    </row>
    <row r="154" spans="1:14">
      <c r="A154" t="s">
        <v>843</v>
      </c>
      <c r="B154">
        <v>43540</v>
      </c>
      <c r="C154" t="s">
        <v>911</v>
      </c>
      <c r="D154" t="s">
        <v>924</v>
      </c>
      <c r="E154" t="s">
        <v>153</v>
      </c>
      <c r="F154" t="s">
        <v>14</v>
      </c>
      <c r="G154" t="s">
        <v>15</v>
      </c>
      <c r="H154">
        <v>4</v>
      </c>
      <c r="I154" t="s">
        <v>908</v>
      </c>
      <c r="J154" t="s">
        <v>909</v>
      </c>
      <c r="K154">
        <v>618</v>
      </c>
      <c r="L154">
        <v>27</v>
      </c>
      <c r="M154">
        <v>3000</v>
      </c>
      <c r="N154" t="s">
        <v>897</v>
      </c>
    </row>
    <row r="155" spans="1:14">
      <c r="A155" t="s">
        <v>122</v>
      </c>
      <c r="B155">
        <v>43218</v>
      </c>
      <c r="C155" t="s">
        <v>906</v>
      </c>
      <c r="D155" t="s">
        <v>921</v>
      </c>
      <c r="E155" t="s">
        <v>123</v>
      </c>
      <c r="F155" t="s">
        <v>26</v>
      </c>
      <c r="G155" t="s">
        <v>27</v>
      </c>
      <c r="H155">
        <v>11</v>
      </c>
      <c r="I155" t="s">
        <v>915</v>
      </c>
      <c r="J155" t="s">
        <v>935</v>
      </c>
      <c r="K155">
        <v>434</v>
      </c>
      <c r="L155">
        <v>26</v>
      </c>
      <c r="M155">
        <v>1500</v>
      </c>
      <c r="N155" t="s">
        <v>895</v>
      </c>
    </row>
    <row r="156" spans="1:14">
      <c r="A156" t="s">
        <v>204</v>
      </c>
      <c r="B156">
        <v>43259</v>
      </c>
      <c r="C156" t="s">
        <v>906</v>
      </c>
      <c r="D156" t="s">
        <v>934</v>
      </c>
      <c r="E156" t="s">
        <v>189</v>
      </c>
      <c r="F156" t="s">
        <v>46</v>
      </c>
      <c r="G156" t="s">
        <v>47</v>
      </c>
      <c r="H156">
        <v>3</v>
      </c>
      <c r="I156" t="s">
        <v>913</v>
      </c>
      <c r="J156" t="s">
        <v>922</v>
      </c>
      <c r="K156">
        <v>433</v>
      </c>
      <c r="L156">
        <v>26</v>
      </c>
      <c r="M156">
        <v>2500</v>
      </c>
      <c r="N156" t="s">
        <v>896</v>
      </c>
    </row>
    <row r="157" spans="1:14">
      <c r="A157" t="s">
        <v>489</v>
      </c>
      <c r="B157">
        <v>43402</v>
      </c>
      <c r="C157" t="s">
        <v>906</v>
      </c>
      <c r="D157" t="s">
        <v>918</v>
      </c>
      <c r="E157" t="s">
        <v>370</v>
      </c>
      <c r="F157" t="s">
        <v>14</v>
      </c>
      <c r="G157" t="s">
        <v>93</v>
      </c>
      <c r="H157">
        <v>5</v>
      </c>
      <c r="I157" t="s">
        <v>915</v>
      </c>
      <c r="J157" t="s">
        <v>933</v>
      </c>
      <c r="K157">
        <v>70</v>
      </c>
      <c r="L157">
        <v>26</v>
      </c>
      <c r="M157">
        <v>1500</v>
      </c>
      <c r="N157" t="s">
        <v>897</v>
      </c>
    </row>
    <row r="158" spans="1:14">
      <c r="A158" t="s">
        <v>628</v>
      </c>
      <c r="B158">
        <v>43454</v>
      </c>
      <c r="C158" t="s">
        <v>906</v>
      </c>
      <c r="D158" t="s">
        <v>929</v>
      </c>
      <c r="E158" t="s">
        <v>629</v>
      </c>
      <c r="F158" t="s">
        <v>6</v>
      </c>
      <c r="G158" t="s">
        <v>547</v>
      </c>
      <c r="H158">
        <v>9</v>
      </c>
      <c r="I158" t="s">
        <v>915</v>
      </c>
      <c r="J158" t="s">
        <v>937</v>
      </c>
      <c r="K158">
        <v>80</v>
      </c>
      <c r="L158">
        <v>26</v>
      </c>
      <c r="M158">
        <v>1500</v>
      </c>
      <c r="N158" t="s">
        <v>891</v>
      </c>
    </row>
    <row r="159" spans="1:14">
      <c r="A159" t="s">
        <v>784</v>
      </c>
      <c r="B159">
        <v>43507</v>
      </c>
      <c r="C159" t="s">
        <v>911</v>
      </c>
      <c r="D159" t="s">
        <v>912</v>
      </c>
      <c r="E159" t="s">
        <v>785</v>
      </c>
      <c r="F159" t="s">
        <v>42</v>
      </c>
      <c r="G159" t="s">
        <v>43</v>
      </c>
      <c r="H159">
        <v>3</v>
      </c>
      <c r="I159" t="s">
        <v>913</v>
      </c>
      <c r="J159" t="s">
        <v>925</v>
      </c>
      <c r="K159">
        <v>527</v>
      </c>
      <c r="L159">
        <v>26</v>
      </c>
      <c r="M159">
        <v>2500</v>
      </c>
      <c r="N159" t="s">
        <v>888</v>
      </c>
    </row>
    <row r="160" spans="1:14">
      <c r="A160" t="s">
        <v>545</v>
      </c>
      <c r="B160">
        <v>43425</v>
      </c>
      <c r="C160" t="s">
        <v>906</v>
      </c>
      <c r="D160" t="s">
        <v>910</v>
      </c>
      <c r="E160" t="s">
        <v>546</v>
      </c>
      <c r="F160" t="s">
        <v>6</v>
      </c>
      <c r="G160" t="s">
        <v>547</v>
      </c>
      <c r="H160">
        <v>4</v>
      </c>
      <c r="I160" t="s">
        <v>915</v>
      </c>
      <c r="J160" t="s">
        <v>933</v>
      </c>
      <c r="K160">
        <v>118</v>
      </c>
      <c r="L160">
        <v>25</v>
      </c>
      <c r="M160">
        <v>1500</v>
      </c>
      <c r="N160" t="s">
        <v>891</v>
      </c>
    </row>
    <row r="161" spans="1:14">
      <c r="A161" t="s">
        <v>612</v>
      </c>
      <c r="B161">
        <v>43446</v>
      </c>
      <c r="C161" t="s">
        <v>906</v>
      </c>
      <c r="D161" t="s">
        <v>929</v>
      </c>
      <c r="E161" t="s">
        <v>613</v>
      </c>
      <c r="F161" t="s">
        <v>605</v>
      </c>
      <c r="G161" t="s">
        <v>605</v>
      </c>
      <c r="H161">
        <v>5</v>
      </c>
      <c r="I161" t="s">
        <v>915</v>
      </c>
      <c r="J161" t="s">
        <v>936</v>
      </c>
      <c r="K161">
        <v>179</v>
      </c>
      <c r="L161">
        <v>25</v>
      </c>
      <c r="M161">
        <v>1500</v>
      </c>
      <c r="N161" t="s">
        <v>889</v>
      </c>
    </row>
    <row r="162" spans="1:14">
      <c r="A162" t="s">
        <v>665</v>
      </c>
      <c r="B162">
        <v>43470</v>
      </c>
      <c r="C162" t="s">
        <v>911</v>
      </c>
      <c r="D162" t="s">
        <v>917</v>
      </c>
      <c r="E162" t="s">
        <v>666</v>
      </c>
      <c r="F162" t="s">
        <v>50</v>
      </c>
      <c r="G162" t="s">
        <v>51</v>
      </c>
      <c r="H162">
        <v>4</v>
      </c>
      <c r="I162" t="s">
        <v>915</v>
      </c>
      <c r="J162" t="s">
        <v>919</v>
      </c>
      <c r="K162">
        <v>61</v>
      </c>
      <c r="L162">
        <v>25</v>
      </c>
      <c r="M162">
        <v>1500</v>
      </c>
      <c r="N162" t="s">
        <v>900</v>
      </c>
    </row>
    <row r="163" spans="1:14">
      <c r="A163" t="s">
        <v>699</v>
      </c>
      <c r="B163">
        <v>43483</v>
      </c>
      <c r="C163" t="s">
        <v>911</v>
      </c>
      <c r="D163" t="s">
        <v>917</v>
      </c>
      <c r="E163" t="s">
        <v>700</v>
      </c>
      <c r="F163" t="s">
        <v>22</v>
      </c>
      <c r="G163" t="s">
        <v>23</v>
      </c>
      <c r="H163">
        <v>2</v>
      </c>
      <c r="I163" t="s">
        <v>915</v>
      </c>
      <c r="J163" t="s">
        <v>933</v>
      </c>
      <c r="K163">
        <v>105</v>
      </c>
      <c r="L163">
        <v>25</v>
      </c>
      <c r="M163">
        <v>1500</v>
      </c>
      <c r="N163" t="s">
        <v>905</v>
      </c>
    </row>
    <row r="164" spans="1:14">
      <c r="A164" t="s">
        <v>526</v>
      </c>
      <c r="B164">
        <v>43419</v>
      </c>
      <c r="C164" t="s">
        <v>906</v>
      </c>
      <c r="D164" t="s">
        <v>910</v>
      </c>
      <c r="E164" t="s">
        <v>339</v>
      </c>
      <c r="F164" t="s">
        <v>34</v>
      </c>
      <c r="G164" t="s">
        <v>35</v>
      </c>
      <c r="H164">
        <v>3</v>
      </c>
      <c r="I164" t="s">
        <v>915</v>
      </c>
      <c r="J164" t="s">
        <v>936</v>
      </c>
      <c r="K164">
        <v>112</v>
      </c>
      <c r="L164">
        <v>24</v>
      </c>
      <c r="M164">
        <v>1500</v>
      </c>
      <c r="N164" t="s">
        <v>903</v>
      </c>
    </row>
    <row r="165" spans="1:14">
      <c r="A165" t="s">
        <v>747</v>
      </c>
      <c r="B165">
        <v>43496</v>
      </c>
      <c r="C165" t="s">
        <v>911</v>
      </c>
      <c r="D165" t="s">
        <v>917</v>
      </c>
      <c r="E165" t="s">
        <v>748</v>
      </c>
      <c r="F165" t="s">
        <v>605</v>
      </c>
      <c r="G165" t="s">
        <v>605</v>
      </c>
      <c r="H165">
        <v>9</v>
      </c>
      <c r="I165" t="s">
        <v>915</v>
      </c>
      <c r="J165" t="s">
        <v>937</v>
      </c>
      <c r="K165">
        <v>79</v>
      </c>
      <c r="L165">
        <v>24</v>
      </c>
      <c r="M165">
        <v>1500</v>
      </c>
      <c r="N165" t="s">
        <v>889</v>
      </c>
    </row>
    <row r="166" spans="1:14">
      <c r="A166" t="s">
        <v>831</v>
      </c>
      <c r="B166">
        <v>43534</v>
      </c>
      <c r="C166" t="s">
        <v>911</v>
      </c>
      <c r="D166" t="s">
        <v>924</v>
      </c>
      <c r="E166" t="s">
        <v>131</v>
      </c>
      <c r="F166" t="s">
        <v>42</v>
      </c>
      <c r="G166" t="s">
        <v>43</v>
      </c>
      <c r="H166">
        <v>3</v>
      </c>
      <c r="I166" t="s">
        <v>915</v>
      </c>
      <c r="J166" t="s">
        <v>932</v>
      </c>
      <c r="K166">
        <v>70</v>
      </c>
      <c r="L166">
        <v>24</v>
      </c>
      <c r="M166">
        <v>1500</v>
      </c>
      <c r="N166" t="s">
        <v>888</v>
      </c>
    </row>
    <row r="167" spans="1:14">
      <c r="A167" t="s">
        <v>865</v>
      </c>
      <c r="B167">
        <v>43550</v>
      </c>
      <c r="C167" t="s">
        <v>911</v>
      </c>
      <c r="D167" t="s">
        <v>924</v>
      </c>
      <c r="E167" t="s">
        <v>64</v>
      </c>
      <c r="F167" t="s">
        <v>65</v>
      </c>
      <c r="G167" t="s">
        <v>65</v>
      </c>
      <c r="H167">
        <v>6</v>
      </c>
      <c r="I167" t="s">
        <v>915</v>
      </c>
      <c r="J167" t="s">
        <v>936</v>
      </c>
      <c r="K167">
        <v>59</v>
      </c>
      <c r="L167">
        <v>24</v>
      </c>
      <c r="M167">
        <v>1500</v>
      </c>
      <c r="N167" t="s">
        <v>890</v>
      </c>
    </row>
    <row r="168" spans="1:14">
      <c r="A168" t="s">
        <v>685</v>
      </c>
      <c r="B168">
        <v>43478</v>
      </c>
      <c r="C168" t="s">
        <v>911</v>
      </c>
      <c r="D168" t="s">
        <v>917</v>
      </c>
      <c r="E168" t="s">
        <v>686</v>
      </c>
      <c r="F168" t="s">
        <v>10</v>
      </c>
      <c r="G168" t="s">
        <v>11</v>
      </c>
      <c r="H168">
        <v>3</v>
      </c>
      <c r="I168" t="s">
        <v>908</v>
      </c>
      <c r="J168" t="s">
        <v>926</v>
      </c>
      <c r="K168">
        <v>152</v>
      </c>
      <c r="L168">
        <v>23</v>
      </c>
      <c r="M168">
        <v>3000</v>
      </c>
      <c r="N168" t="s">
        <v>898</v>
      </c>
    </row>
    <row r="169" spans="1:14">
      <c r="A169" t="s">
        <v>771</v>
      </c>
      <c r="B169">
        <v>43504</v>
      </c>
      <c r="C169" t="s">
        <v>911</v>
      </c>
      <c r="D169" t="s">
        <v>912</v>
      </c>
      <c r="E169" t="s">
        <v>327</v>
      </c>
      <c r="F169" t="s">
        <v>605</v>
      </c>
      <c r="G169" t="s">
        <v>605</v>
      </c>
      <c r="H169">
        <v>3</v>
      </c>
      <c r="I169" t="s">
        <v>915</v>
      </c>
      <c r="J169" t="s">
        <v>932</v>
      </c>
      <c r="K169">
        <v>80</v>
      </c>
      <c r="L169">
        <v>22</v>
      </c>
      <c r="M169">
        <v>1500</v>
      </c>
      <c r="N169" t="s">
        <v>889</v>
      </c>
    </row>
    <row r="170" spans="1:14">
      <c r="A170" t="s">
        <v>842</v>
      </c>
      <c r="B170">
        <v>43540</v>
      </c>
      <c r="C170" t="s">
        <v>911</v>
      </c>
      <c r="D170" t="s">
        <v>924</v>
      </c>
      <c r="E170" t="s">
        <v>151</v>
      </c>
      <c r="F170" t="s">
        <v>10</v>
      </c>
      <c r="G170" t="s">
        <v>11</v>
      </c>
      <c r="H170">
        <v>2</v>
      </c>
      <c r="I170" t="s">
        <v>915</v>
      </c>
      <c r="J170" t="s">
        <v>919</v>
      </c>
      <c r="K170">
        <v>86</v>
      </c>
      <c r="L170">
        <v>22</v>
      </c>
      <c r="M170">
        <v>1500</v>
      </c>
      <c r="N170" t="s">
        <v>898</v>
      </c>
    </row>
    <row r="171" spans="1:14">
      <c r="A171" t="s">
        <v>852</v>
      </c>
      <c r="B171">
        <v>43545</v>
      </c>
      <c r="C171" t="s">
        <v>911</v>
      </c>
      <c r="D171" t="s">
        <v>924</v>
      </c>
      <c r="E171" t="s">
        <v>13</v>
      </c>
      <c r="F171" t="s">
        <v>14</v>
      </c>
      <c r="G171" t="s">
        <v>15</v>
      </c>
      <c r="H171">
        <v>2</v>
      </c>
      <c r="I171" t="s">
        <v>915</v>
      </c>
      <c r="J171" t="s">
        <v>932</v>
      </c>
      <c r="K171">
        <v>91</v>
      </c>
      <c r="L171">
        <v>22</v>
      </c>
      <c r="M171">
        <v>1500</v>
      </c>
      <c r="N171" t="s">
        <v>897</v>
      </c>
    </row>
    <row r="172" spans="1:14">
      <c r="A172" t="s">
        <v>861</v>
      </c>
      <c r="B172">
        <v>43550</v>
      </c>
      <c r="C172" t="s">
        <v>911</v>
      </c>
      <c r="D172" t="s">
        <v>924</v>
      </c>
      <c r="E172" t="s">
        <v>49</v>
      </c>
      <c r="F172" t="s">
        <v>50</v>
      </c>
      <c r="G172" t="s">
        <v>51</v>
      </c>
      <c r="H172">
        <v>2</v>
      </c>
      <c r="I172" t="s">
        <v>915</v>
      </c>
      <c r="J172" t="s">
        <v>919</v>
      </c>
      <c r="K172">
        <v>86</v>
      </c>
      <c r="L172">
        <v>22</v>
      </c>
      <c r="M172">
        <v>1500</v>
      </c>
      <c r="N172" t="s">
        <v>900</v>
      </c>
    </row>
    <row r="173" spans="1:14">
      <c r="A173" t="s">
        <v>866</v>
      </c>
      <c r="B173">
        <v>43551</v>
      </c>
      <c r="C173" t="s">
        <v>911</v>
      </c>
      <c r="D173" t="s">
        <v>924</v>
      </c>
      <c r="E173" t="s">
        <v>67</v>
      </c>
      <c r="F173" t="s">
        <v>68</v>
      </c>
      <c r="G173" t="s">
        <v>69</v>
      </c>
      <c r="H173">
        <v>3</v>
      </c>
      <c r="I173" t="s">
        <v>915</v>
      </c>
      <c r="J173" t="s">
        <v>932</v>
      </c>
      <c r="K173">
        <v>80</v>
      </c>
      <c r="L173">
        <v>22</v>
      </c>
      <c r="M173">
        <v>1500</v>
      </c>
      <c r="N173" t="s">
        <v>899</v>
      </c>
    </row>
    <row r="174" spans="1:14">
      <c r="A174" t="s">
        <v>459</v>
      </c>
      <c r="B174">
        <v>43389</v>
      </c>
      <c r="C174" t="s">
        <v>906</v>
      </c>
      <c r="D174" t="s">
        <v>918</v>
      </c>
      <c r="E174" t="s">
        <v>123</v>
      </c>
      <c r="F174" t="s">
        <v>22</v>
      </c>
      <c r="G174" t="s">
        <v>23</v>
      </c>
      <c r="H174">
        <v>4</v>
      </c>
      <c r="I174" t="s">
        <v>915</v>
      </c>
      <c r="J174" t="s">
        <v>932</v>
      </c>
      <c r="K174">
        <v>60</v>
      </c>
      <c r="L174">
        <v>21</v>
      </c>
      <c r="M174">
        <v>1500</v>
      </c>
      <c r="N174" t="s">
        <v>905</v>
      </c>
    </row>
    <row r="175" spans="1:14">
      <c r="A175" t="s">
        <v>622</v>
      </c>
      <c r="B175">
        <v>43451</v>
      </c>
      <c r="C175" t="s">
        <v>906</v>
      </c>
      <c r="D175" t="s">
        <v>929</v>
      </c>
      <c r="E175" t="s">
        <v>623</v>
      </c>
      <c r="F175" t="s">
        <v>14</v>
      </c>
      <c r="G175" t="s">
        <v>605</v>
      </c>
      <c r="H175">
        <v>7</v>
      </c>
      <c r="I175" t="s">
        <v>915</v>
      </c>
      <c r="J175" t="s">
        <v>932</v>
      </c>
      <c r="K175">
        <v>103</v>
      </c>
      <c r="L175">
        <v>21</v>
      </c>
      <c r="M175">
        <v>1500</v>
      </c>
      <c r="N175" t="s">
        <v>897</v>
      </c>
    </row>
    <row r="176" spans="1:14">
      <c r="A176" t="s">
        <v>507</v>
      </c>
      <c r="B176">
        <v>43407</v>
      </c>
      <c r="C176" t="s">
        <v>906</v>
      </c>
      <c r="D176" t="s">
        <v>910</v>
      </c>
      <c r="E176" t="s">
        <v>463</v>
      </c>
      <c r="F176" t="s">
        <v>57</v>
      </c>
      <c r="G176" t="s">
        <v>58</v>
      </c>
      <c r="H176">
        <v>3</v>
      </c>
      <c r="I176" t="s">
        <v>908</v>
      </c>
      <c r="J176" t="s">
        <v>926</v>
      </c>
      <c r="K176">
        <v>147</v>
      </c>
      <c r="L176">
        <v>21</v>
      </c>
      <c r="M176">
        <v>3000</v>
      </c>
      <c r="N176" t="s">
        <v>893</v>
      </c>
    </row>
    <row r="177" spans="1:14">
      <c r="A177" t="s">
        <v>469</v>
      </c>
      <c r="B177">
        <v>43396</v>
      </c>
      <c r="C177" t="s">
        <v>906</v>
      </c>
      <c r="D177" t="s">
        <v>918</v>
      </c>
      <c r="E177" t="s">
        <v>208</v>
      </c>
      <c r="F177" t="s">
        <v>14</v>
      </c>
      <c r="G177" t="s">
        <v>93</v>
      </c>
      <c r="H177">
        <v>3</v>
      </c>
      <c r="I177" t="s">
        <v>908</v>
      </c>
      <c r="J177" t="s">
        <v>928</v>
      </c>
      <c r="K177">
        <v>156</v>
      </c>
      <c r="L177">
        <v>21</v>
      </c>
      <c r="M177">
        <v>3000</v>
      </c>
      <c r="N177" t="s">
        <v>897</v>
      </c>
    </row>
    <row r="178" spans="1:14">
      <c r="A178" t="s">
        <v>850</v>
      </c>
      <c r="B178">
        <v>43545</v>
      </c>
      <c r="C178" t="s">
        <v>911</v>
      </c>
      <c r="D178" t="s">
        <v>924</v>
      </c>
      <c r="E178" t="s">
        <v>5</v>
      </c>
      <c r="F178" t="s">
        <v>6</v>
      </c>
      <c r="G178" t="s">
        <v>7</v>
      </c>
      <c r="H178">
        <v>4</v>
      </c>
      <c r="I178" t="s">
        <v>915</v>
      </c>
      <c r="J178" t="s">
        <v>938</v>
      </c>
      <c r="K178">
        <v>57</v>
      </c>
      <c r="L178">
        <v>21</v>
      </c>
      <c r="M178">
        <v>1500</v>
      </c>
      <c r="N178" t="s">
        <v>891</v>
      </c>
    </row>
    <row r="179" spans="1:14">
      <c r="A179" t="s">
        <v>59</v>
      </c>
      <c r="B179">
        <v>43205</v>
      </c>
      <c r="C179" t="s">
        <v>906</v>
      </c>
      <c r="D179" t="s">
        <v>921</v>
      </c>
      <c r="E179" t="s">
        <v>60</v>
      </c>
      <c r="F179" t="s">
        <v>61</v>
      </c>
      <c r="G179" t="s">
        <v>62</v>
      </c>
      <c r="H179">
        <v>5</v>
      </c>
      <c r="I179" t="s">
        <v>915</v>
      </c>
      <c r="J179" t="s">
        <v>933</v>
      </c>
      <c r="K179">
        <v>68</v>
      </c>
      <c r="L179">
        <v>20</v>
      </c>
      <c r="M179">
        <v>1500</v>
      </c>
      <c r="N179" t="s">
        <v>902</v>
      </c>
    </row>
    <row r="180" spans="1:14">
      <c r="A180" t="s">
        <v>676</v>
      </c>
      <c r="B180">
        <v>43474</v>
      </c>
      <c r="C180" t="s">
        <v>911</v>
      </c>
      <c r="D180" t="s">
        <v>917</v>
      </c>
      <c r="E180" t="s">
        <v>677</v>
      </c>
      <c r="F180" t="s">
        <v>6</v>
      </c>
      <c r="G180" t="s">
        <v>7</v>
      </c>
      <c r="H180">
        <v>4</v>
      </c>
      <c r="I180" t="s">
        <v>915</v>
      </c>
      <c r="J180" t="s">
        <v>932</v>
      </c>
      <c r="K180">
        <v>48</v>
      </c>
      <c r="L180">
        <v>20</v>
      </c>
      <c r="M180">
        <v>1500</v>
      </c>
      <c r="N180" t="s">
        <v>891</v>
      </c>
    </row>
    <row r="181" spans="1:14">
      <c r="A181" t="s">
        <v>742</v>
      </c>
      <c r="B181">
        <v>43496</v>
      </c>
      <c r="C181" t="s">
        <v>911</v>
      </c>
      <c r="D181" t="s">
        <v>917</v>
      </c>
      <c r="E181" t="s">
        <v>743</v>
      </c>
      <c r="F181" t="s">
        <v>14</v>
      </c>
      <c r="G181" t="s">
        <v>93</v>
      </c>
      <c r="H181">
        <v>4</v>
      </c>
      <c r="I181" t="s">
        <v>915</v>
      </c>
      <c r="J181" t="s">
        <v>936</v>
      </c>
      <c r="K181">
        <v>197</v>
      </c>
      <c r="L181">
        <v>20</v>
      </c>
      <c r="M181">
        <v>1500</v>
      </c>
      <c r="N181" t="s">
        <v>897</v>
      </c>
    </row>
    <row r="182" spans="1:14">
      <c r="A182" t="s">
        <v>663</v>
      </c>
      <c r="B182">
        <v>43469</v>
      </c>
      <c r="C182" t="s">
        <v>911</v>
      </c>
      <c r="D182" t="s">
        <v>917</v>
      </c>
      <c r="E182" t="s">
        <v>664</v>
      </c>
      <c r="F182" t="s">
        <v>68</v>
      </c>
      <c r="G182" t="s">
        <v>69</v>
      </c>
      <c r="H182">
        <v>3</v>
      </c>
      <c r="I182" t="s">
        <v>908</v>
      </c>
      <c r="J182" t="s">
        <v>928</v>
      </c>
      <c r="K182">
        <v>162</v>
      </c>
      <c r="L182">
        <v>20</v>
      </c>
      <c r="M182">
        <v>3000</v>
      </c>
      <c r="N182" t="s">
        <v>899</v>
      </c>
    </row>
    <row r="183" spans="1:14">
      <c r="A183" t="s">
        <v>518</v>
      </c>
      <c r="B183">
        <v>43412</v>
      </c>
      <c r="C183" t="s">
        <v>906</v>
      </c>
      <c r="D183" t="s">
        <v>910</v>
      </c>
      <c r="E183" t="s">
        <v>519</v>
      </c>
      <c r="F183" t="s">
        <v>14</v>
      </c>
      <c r="G183" t="s">
        <v>15</v>
      </c>
      <c r="H183">
        <v>4</v>
      </c>
      <c r="I183" t="s">
        <v>913</v>
      </c>
      <c r="J183" t="s">
        <v>922</v>
      </c>
      <c r="K183">
        <v>829</v>
      </c>
      <c r="L183">
        <v>19</v>
      </c>
      <c r="M183">
        <v>2500</v>
      </c>
      <c r="N183" t="s">
        <v>897</v>
      </c>
    </row>
    <row r="184" spans="1:14">
      <c r="A184" t="s">
        <v>568</v>
      </c>
      <c r="B184">
        <v>43430</v>
      </c>
      <c r="C184" t="s">
        <v>906</v>
      </c>
      <c r="D184" t="s">
        <v>910</v>
      </c>
      <c r="E184" t="s">
        <v>569</v>
      </c>
      <c r="F184" t="s">
        <v>50</v>
      </c>
      <c r="G184" t="s">
        <v>559</v>
      </c>
      <c r="H184">
        <v>4</v>
      </c>
      <c r="I184" t="s">
        <v>915</v>
      </c>
      <c r="J184" t="s">
        <v>932</v>
      </c>
      <c r="K184">
        <v>121</v>
      </c>
      <c r="L184">
        <v>19</v>
      </c>
      <c r="M184">
        <v>1500</v>
      </c>
      <c r="N184" t="s">
        <v>900</v>
      </c>
    </row>
    <row r="185" spans="1:14">
      <c r="A185" t="s">
        <v>637</v>
      </c>
      <c r="B185">
        <v>43459</v>
      </c>
      <c r="C185" t="s">
        <v>906</v>
      </c>
      <c r="D185" t="s">
        <v>929</v>
      </c>
      <c r="E185" t="s">
        <v>638</v>
      </c>
      <c r="F185" t="s">
        <v>50</v>
      </c>
      <c r="G185" t="s">
        <v>559</v>
      </c>
      <c r="H185">
        <v>5</v>
      </c>
      <c r="I185" t="s">
        <v>915</v>
      </c>
      <c r="J185" t="s">
        <v>930</v>
      </c>
      <c r="K185">
        <v>170</v>
      </c>
      <c r="L185">
        <v>19</v>
      </c>
      <c r="M185">
        <v>1500</v>
      </c>
      <c r="N185" t="s">
        <v>900</v>
      </c>
    </row>
    <row r="186" spans="1:14">
      <c r="A186" t="s">
        <v>813</v>
      </c>
      <c r="B186">
        <v>43520</v>
      </c>
      <c r="C186" t="s">
        <v>911</v>
      </c>
      <c r="D186" t="s">
        <v>912</v>
      </c>
      <c r="E186" t="s">
        <v>95</v>
      </c>
      <c r="F186" t="s">
        <v>42</v>
      </c>
      <c r="G186" t="s">
        <v>43</v>
      </c>
      <c r="H186">
        <v>2</v>
      </c>
      <c r="I186" t="s">
        <v>915</v>
      </c>
      <c r="J186" t="s">
        <v>930</v>
      </c>
      <c r="K186">
        <v>41</v>
      </c>
      <c r="L186">
        <v>19</v>
      </c>
      <c r="M186">
        <v>1500</v>
      </c>
      <c r="N186" t="s">
        <v>888</v>
      </c>
    </row>
    <row r="187" spans="1:14">
      <c r="A187" t="s">
        <v>841</v>
      </c>
      <c r="B187">
        <v>43540</v>
      </c>
      <c r="C187" t="s">
        <v>911</v>
      </c>
      <c r="D187" t="s">
        <v>924</v>
      </c>
      <c r="E187" t="s">
        <v>149</v>
      </c>
      <c r="F187" t="s">
        <v>14</v>
      </c>
      <c r="G187" t="s">
        <v>93</v>
      </c>
      <c r="H187">
        <v>5</v>
      </c>
      <c r="I187" t="s">
        <v>915</v>
      </c>
      <c r="J187" t="s">
        <v>932</v>
      </c>
      <c r="K187">
        <v>146</v>
      </c>
      <c r="L187">
        <v>19</v>
      </c>
      <c r="M187">
        <v>1500</v>
      </c>
      <c r="N187" t="s">
        <v>897</v>
      </c>
    </row>
    <row r="188" spans="1:14">
      <c r="A188" t="s">
        <v>639</v>
      </c>
      <c r="B188">
        <v>43460</v>
      </c>
      <c r="C188" t="s">
        <v>906</v>
      </c>
      <c r="D188" t="s">
        <v>929</v>
      </c>
      <c r="E188" t="s">
        <v>640</v>
      </c>
      <c r="F188" t="s">
        <v>6</v>
      </c>
      <c r="G188" t="s">
        <v>547</v>
      </c>
      <c r="H188">
        <v>2</v>
      </c>
      <c r="I188" t="s">
        <v>915</v>
      </c>
      <c r="J188" t="s">
        <v>932</v>
      </c>
      <c r="K188">
        <v>52</v>
      </c>
      <c r="L188">
        <v>18</v>
      </c>
      <c r="M188">
        <v>1500</v>
      </c>
      <c r="N188" t="s">
        <v>891</v>
      </c>
    </row>
    <row r="189" spans="1:14">
      <c r="A189" t="s">
        <v>669</v>
      </c>
      <c r="B189">
        <v>43470</v>
      </c>
      <c r="C189" t="s">
        <v>911</v>
      </c>
      <c r="D189" t="s">
        <v>917</v>
      </c>
      <c r="E189" t="s">
        <v>670</v>
      </c>
      <c r="F189" t="s">
        <v>61</v>
      </c>
      <c r="G189" t="s">
        <v>62</v>
      </c>
      <c r="H189">
        <v>2</v>
      </c>
      <c r="I189" t="s">
        <v>913</v>
      </c>
      <c r="J189" t="s">
        <v>914</v>
      </c>
      <c r="K189">
        <v>61</v>
      </c>
      <c r="L189">
        <v>18</v>
      </c>
      <c r="M189">
        <v>2500</v>
      </c>
      <c r="N189" t="s">
        <v>902</v>
      </c>
    </row>
    <row r="190" spans="1:14">
      <c r="A190" t="s">
        <v>799</v>
      </c>
      <c r="B190">
        <v>43515</v>
      </c>
      <c r="C190" t="s">
        <v>911</v>
      </c>
      <c r="D190" t="s">
        <v>912</v>
      </c>
      <c r="E190" t="s">
        <v>56</v>
      </c>
      <c r="F190" t="s">
        <v>57</v>
      </c>
      <c r="G190" t="s">
        <v>58</v>
      </c>
      <c r="H190">
        <v>6</v>
      </c>
      <c r="I190" t="s">
        <v>915</v>
      </c>
      <c r="J190" t="s">
        <v>932</v>
      </c>
      <c r="K190">
        <v>168</v>
      </c>
      <c r="L190">
        <v>18</v>
      </c>
      <c r="M190">
        <v>1500</v>
      </c>
      <c r="N190" t="s">
        <v>893</v>
      </c>
    </row>
    <row r="191" spans="1:14">
      <c r="A191" t="s">
        <v>845</v>
      </c>
      <c r="B191">
        <v>43541</v>
      </c>
      <c r="C191" t="s">
        <v>911</v>
      </c>
      <c r="D191" t="s">
        <v>924</v>
      </c>
      <c r="E191" t="s">
        <v>157</v>
      </c>
      <c r="F191" t="s">
        <v>22</v>
      </c>
      <c r="G191" t="s">
        <v>23</v>
      </c>
      <c r="H191">
        <v>2</v>
      </c>
      <c r="I191" t="s">
        <v>915</v>
      </c>
      <c r="J191" t="s">
        <v>936</v>
      </c>
      <c r="K191">
        <v>55</v>
      </c>
      <c r="L191">
        <v>18</v>
      </c>
      <c r="M191">
        <v>1500</v>
      </c>
      <c r="N191" t="s">
        <v>905</v>
      </c>
    </row>
    <row r="192" spans="1:14">
      <c r="A192" t="s">
        <v>16</v>
      </c>
      <c r="B192">
        <v>43193</v>
      </c>
      <c r="C192" t="s">
        <v>906</v>
      </c>
      <c r="D192" t="s">
        <v>921</v>
      </c>
      <c r="E192" t="s">
        <v>17</v>
      </c>
      <c r="F192" t="s">
        <v>18</v>
      </c>
      <c r="G192" t="s">
        <v>19</v>
      </c>
      <c r="H192">
        <v>2</v>
      </c>
      <c r="I192" t="s">
        <v>915</v>
      </c>
      <c r="J192" t="s">
        <v>930</v>
      </c>
      <c r="K192">
        <v>65</v>
      </c>
      <c r="L192">
        <v>17</v>
      </c>
      <c r="M192">
        <v>1500</v>
      </c>
      <c r="N192" t="s">
        <v>901</v>
      </c>
    </row>
    <row r="193" spans="1:14">
      <c r="A193" t="s">
        <v>434</v>
      </c>
      <c r="B193">
        <v>43381</v>
      </c>
      <c r="C193" t="s">
        <v>906</v>
      </c>
      <c r="D193" t="s">
        <v>918</v>
      </c>
      <c r="E193" t="s">
        <v>435</v>
      </c>
      <c r="F193" t="s">
        <v>42</v>
      </c>
      <c r="G193" t="s">
        <v>43</v>
      </c>
      <c r="H193">
        <v>6</v>
      </c>
      <c r="I193" t="s">
        <v>915</v>
      </c>
      <c r="J193" t="s">
        <v>938</v>
      </c>
      <c r="K193">
        <v>63</v>
      </c>
      <c r="L193">
        <v>17</v>
      </c>
      <c r="M193">
        <v>1500</v>
      </c>
      <c r="N193" t="s">
        <v>888</v>
      </c>
    </row>
    <row r="194" spans="1:14">
      <c r="A194" t="s">
        <v>576</v>
      </c>
      <c r="B194">
        <v>43432</v>
      </c>
      <c r="C194" t="s">
        <v>906</v>
      </c>
      <c r="D194" t="s">
        <v>910</v>
      </c>
      <c r="E194" t="s">
        <v>577</v>
      </c>
      <c r="F194" t="s">
        <v>18</v>
      </c>
      <c r="G194" t="s">
        <v>553</v>
      </c>
      <c r="H194">
        <v>2</v>
      </c>
      <c r="I194" t="s">
        <v>915</v>
      </c>
      <c r="J194" t="s">
        <v>932</v>
      </c>
      <c r="K194">
        <v>89</v>
      </c>
      <c r="L194">
        <v>17</v>
      </c>
      <c r="M194">
        <v>1500</v>
      </c>
      <c r="N194" t="s">
        <v>901</v>
      </c>
    </row>
    <row r="195" spans="1:14">
      <c r="A195" t="s">
        <v>174</v>
      </c>
      <c r="B195">
        <v>43244</v>
      </c>
      <c r="C195" t="s">
        <v>906</v>
      </c>
      <c r="D195" t="s">
        <v>931</v>
      </c>
      <c r="E195" t="s">
        <v>175</v>
      </c>
      <c r="F195" t="s">
        <v>57</v>
      </c>
      <c r="G195" t="s">
        <v>58</v>
      </c>
      <c r="H195">
        <v>3</v>
      </c>
      <c r="I195" t="s">
        <v>908</v>
      </c>
      <c r="J195" t="s">
        <v>926</v>
      </c>
      <c r="K195">
        <v>123</v>
      </c>
      <c r="L195">
        <v>17</v>
      </c>
      <c r="M195">
        <v>3000</v>
      </c>
      <c r="N195" t="s">
        <v>893</v>
      </c>
    </row>
    <row r="196" spans="1:14">
      <c r="A196" t="s">
        <v>849</v>
      </c>
      <c r="B196">
        <v>43545</v>
      </c>
      <c r="C196" t="s">
        <v>911</v>
      </c>
      <c r="D196" t="s">
        <v>924</v>
      </c>
      <c r="E196" t="s">
        <v>165</v>
      </c>
      <c r="F196" t="s">
        <v>14</v>
      </c>
      <c r="G196" t="s">
        <v>93</v>
      </c>
      <c r="H196">
        <v>3</v>
      </c>
      <c r="I196" t="s">
        <v>915</v>
      </c>
      <c r="J196" t="s">
        <v>933</v>
      </c>
      <c r="K196">
        <v>37</v>
      </c>
      <c r="L196">
        <v>17</v>
      </c>
      <c r="M196">
        <v>1500</v>
      </c>
      <c r="N196" t="s">
        <v>897</v>
      </c>
    </row>
    <row r="197" spans="1:14">
      <c r="A197" t="s">
        <v>862</v>
      </c>
      <c r="B197">
        <v>43550</v>
      </c>
      <c r="C197" t="s">
        <v>911</v>
      </c>
      <c r="D197" t="s">
        <v>924</v>
      </c>
      <c r="E197" t="s">
        <v>53</v>
      </c>
      <c r="F197" t="s">
        <v>54</v>
      </c>
      <c r="G197" t="s">
        <v>51</v>
      </c>
      <c r="H197">
        <v>2</v>
      </c>
      <c r="I197" t="s">
        <v>915</v>
      </c>
      <c r="J197" t="s">
        <v>930</v>
      </c>
      <c r="K197">
        <v>43</v>
      </c>
      <c r="L197">
        <v>17</v>
      </c>
      <c r="M197">
        <v>1500</v>
      </c>
      <c r="N197" t="s">
        <v>892</v>
      </c>
    </row>
    <row r="198" spans="1:14">
      <c r="A198" t="s">
        <v>108</v>
      </c>
      <c r="B198">
        <v>43216</v>
      </c>
      <c r="C198" t="s">
        <v>906</v>
      </c>
      <c r="D198" t="s">
        <v>921</v>
      </c>
      <c r="E198" t="s">
        <v>109</v>
      </c>
      <c r="F198" t="s">
        <v>68</v>
      </c>
      <c r="G198" t="s">
        <v>69</v>
      </c>
      <c r="H198">
        <v>3</v>
      </c>
      <c r="I198" t="s">
        <v>915</v>
      </c>
      <c r="J198" t="s">
        <v>933</v>
      </c>
      <c r="K198">
        <v>40</v>
      </c>
      <c r="L198">
        <v>16</v>
      </c>
      <c r="M198">
        <v>1500</v>
      </c>
      <c r="N198" t="s">
        <v>899</v>
      </c>
    </row>
    <row r="199" spans="1:14">
      <c r="A199" t="s">
        <v>324</v>
      </c>
      <c r="B199">
        <v>43322</v>
      </c>
      <c r="C199" t="s">
        <v>906</v>
      </c>
      <c r="D199" t="s">
        <v>907</v>
      </c>
      <c r="E199" t="s">
        <v>325</v>
      </c>
      <c r="F199" t="s">
        <v>10</v>
      </c>
      <c r="G199" t="s">
        <v>11</v>
      </c>
      <c r="H199">
        <v>2</v>
      </c>
      <c r="I199" t="s">
        <v>915</v>
      </c>
      <c r="J199" t="s">
        <v>919</v>
      </c>
      <c r="K199">
        <v>87</v>
      </c>
      <c r="L199">
        <v>16</v>
      </c>
      <c r="M199">
        <v>1500</v>
      </c>
      <c r="N199" t="s">
        <v>898</v>
      </c>
    </row>
    <row r="200" spans="1:14">
      <c r="A200" t="s">
        <v>515</v>
      </c>
      <c r="B200">
        <v>43412</v>
      </c>
      <c r="C200" t="s">
        <v>906</v>
      </c>
      <c r="D200" t="s">
        <v>910</v>
      </c>
      <c r="E200" t="s">
        <v>516</v>
      </c>
      <c r="F200" t="s">
        <v>6</v>
      </c>
      <c r="G200" t="s">
        <v>7</v>
      </c>
      <c r="H200">
        <v>6</v>
      </c>
      <c r="I200" t="s">
        <v>915</v>
      </c>
      <c r="J200" t="s">
        <v>937</v>
      </c>
      <c r="K200">
        <v>39</v>
      </c>
      <c r="L200">
        <v>16</v>
      </c>
      <c r="M200">
        <v>1500</v>
      </c>
      <c r="N200" t="s">
        <v>891</v>
      </c>
    </row>
    <row r="201" spans="1:14">
      <c r="A201" t="s">
        <v>28</v>
      </c>
      <c r="B201">
        <v>43196</v>
      </c>
      <c r="C201" t="s">
        <v>906</v>
      </c>
      <c r="D201" t="s">
        <v>921</v>
      </c>
      <c r="E201" t="s">
        <v>29</v>
      </c>
      <c r="F201" t="s">
        <v>30</v>
      </c>
      <c r="G201" t="s">
        <v>31</v>
      </c>
      <c r="H201">
        <v>4</v>
      </c>
      <c r="I201" t="s">
        <v>915</v>
      </c>
      <c r="J201" t="s">
        <v>938</v>
      </c>
      <c r="K201">
        <v>50</v>
      </c>
      <c r="L201">
        <v>15</v>
      </c>
      <c r="M201">
        <v>1500</v>
      </c>
      <c r="N201" t="s">
        <v>894</v>
      </c>
    </row>
    <row r="202" spans="1:14">
      <c r="A202" t="s">
        <v>428</v>
      </c>
      <c r="B202">
        <v>43378</v>
      </c>
      <c r="C202" t="s">
        <v>906</v>
      </c>
      <c r="D202" t="s">
        <v>918</v>
      </c>
      <c r="E202" t="s">
        <v>429</v>
      </c>
      <c r="F202" t="s">
        <v>10</v>
      </c>
      <c r="G202" t="s">
        <v>90</v>
      </c>
      <c r="H202">
        <v>2</v>
      </c>
      <c r="I202" t="s">
        <v>908</v>
      </c>
      <c r="J202" t="s">
        <v>928</v>
      </c>
      <c r="K202">
        <v>112</v>
      </c>
      <c r="L202">
        <v>15</v>
      </c>
      <c r="M202">
        <v>3000</v>
      </c>
      <c r="N202" t="s">
        <v>898</v>
      </c>
    </row>
    <row r="203" spans="1:14">
      <c r="A203" t="s">
        <v>616</v>
      </c>
      <c r="B203">
        <v>43448</v>
      </c>
      <c r="C203" t="s">
        <v>906</v>
      </c>
      <c r="D203" t="s">
        <v>929</v>
      </c>
      <c r="E203" t="s">
        <v>617</v>
      </c>
      <c r="F203" t="s">
        <v>605</v>
      </c>
      <c r="G203" t="s">
        <v>605</v>
      </c>
      <c r="H203">
        <v>5</v>
      </c>
      <c r="I203" t="s">
        <v>915</v>
      </c>
      <c r="J203" t="s">
        <v>935</v>
      </c>
      <c r="K203">
        <v>125</v>
      </c>
      <c r="L203">
        <v>15</v>
      </c>
      <c r="M203">
        <v>1500</v>
      </c>
      <c r="N203" t="s">
        <v>889</v>
      </c>
    </row>
    <row r="204" spans="1:14">
      <c r="A204" t="s">
        <v>618</v>
      </c>
      <c r="B204">
        <v>43449</v>
      </c>
      <c r="C204" t="s">
        <v>906</v>
      </c>
      <c r="D204" t="s">
        <v>929</v>
      </c>
      <c r="E204" t="s">
        <v>619</v>
      </c>
      <c r="F204" t="s">
        <v>14</v>
      </c>
      <c r="G204" t="s">
        <v>15</v>
      </c>
      <c r="H204">
        <v>1</v>
      </c>
      <c r="I204" t="s">
        <v>915</v>
      </c>
      <c r="J204" t="s">
        <v>936</v>
      </c>
      <c r="K204">
        <v>40</v>
      </c>
      <c r="L204">
        <v>15</v>
      </c>
      <c r="M204">
        <v>1500</v>
      </c>
      <c r="N204" t="s">
        <v>897</v>
      </c>
    </row>
    <row r="205" spans="1:14">
      <c r="A205" t="s">
        <v>807</v>
      </c>
      <c r="B205">
        <v>43518</v>
      </c>
      <c r="C205" t="s">
        <v>911</v>
      </c>
      <c r="D205" t="s">
        <v>912</v>
      </c>
      <c r="E205" t="s">
        <v>81</v>
      </c>
      <c r="F205" t="s">
        <v>18</v>
      </c>
      <c r="G205" t="s">
        <v>19</v>
      </c>
      <c r="H205">
        <v>5</v>
      </c>
      <c r="I205" t="s">
        <v>915</v>
      </c>
      <c r="J205" t="s">
        <v>919</v>
      </c>
      <c r="K205">
        <v>47</v>
      </c>
      <c r="L205">
        <v>15</v>
      </c>
      <c r="M205">
        <v>1500</v>
      </c>
      <c r="N205" t="s">
        <v>901</v>
      </c>
    </row>
    <row r="206" spans="1:14">
      <c r="A206" t="s">
        <v>817</v>
      </c>
      <c r="B206">
        <v>43524</v>
      </c>
      <c r="C206" t="s">
        <v>911</v>
      </c>
      <c r="D206" t="s">
        <v>912</v>
      </c>
      <c r="E206" t="s">
        <v>103</v>
      </c>
      <c r="F206" t="s">
        <v>57</v>
      </c>
      <c r="G206" t="s">
        <v>58</v>
      </c>
      <c r="H206">
        <v>3</v>
      </c>
      <c r="I206" t="s">
        <v>915</v>
      </c>
      <c r="J206" t="s">
        <v>932</v>
      </c>
      <c r="K206">
        <v>36</v>
      </c>
      <c r="L206">
        <v>15</v>
      </c>
      <c r="M206">
        <v>1500</v>
      </c>
      <c r="N206" t="s">
        <v>893</v>
      </c>
    </row>
    <row r="207" spans="1:14">
      <c r="A207" t="s">
        <v>112</v>
      </c>
      <c r="B207">
        <v>43216</v>
      </c>
      <c r="C207" t="s">
        <v>906</v>
      </c>
      <c r="D207" t="s">
        <v>921</v>
      </c>
      <c r="E207" t="s">
        <v>113</v>
      </c>
      <c r="F207" t="s">
        <v>14</v>
      </c>
      <c r="G207" t="s">
        <v>93</v>
      </c>
      <c r="H207">
        <v>3</v>
      </c>
      <c r="I207" t="s">
        <v>915</v>
      </c>
      <c r="J207" t="s">
        <v>935</v>
      </c>
      <c r="K207">
        <v>117</v>
      </c>
      <c r="L207">
        <v>14</v>
      </c>
      <c r="M207">
        <v>1500</v>
      </c>
      <c r="N207" t="s">
        <v>897</v>
      </c>
    </row>
    <row r="208" spans="1:14">
      <c r="A208" t="s">
        <v>226</v>
      </c>
      <c r="B208">
        <v>43269</v>
      </c>
      <c r="C208" t="s">
        <v>906</v>
      </c>
      <c r="D208" t="s">
        <v>934</v>
      </c>
      <c r="E208" t="s">
        <v>227</v>
      </c>
      <c r="F208" t="s">
        <v>22</v>
      </c>
      <c r="G208" t="s">
        <v>23</v>
      </c>
      <c r="H208">
        <v>9</v>
      </c>
      <c r="I208" t="s">
        <v>915</v>
      </c>
      <c r="J208" t="s">
        <v>935</v>
      </c>
      <c r="K208">
        <v>171</v>
      </c>
      <c r="L208">
        <v>14</v>
      </c>
      <c r="M208">
        <v>1500</v>
      </c>
      <c r="N208" t="s">
        <v>905</v>
      </c>
    </row>
    <row r="209" spans="1:14">
      <c r="A209" t="s">
        <v>357</v>
      </c>
      <c r="B209">
        <v>43341</v>
      </c>
      <c r="C209" t="s">
        <v>906</v>
      </c>
      <c r="D209" t="s">
        <v>907</v>
      </c>
      <c r="E209" t="s">
        <v>358</v>
      </c>
      <c r="F209" t="s">
        <v>14</v>
      </c>
      <c r="G209" t="s">
        <v>15</v>
      </c>
      <c r="H209">
        <v>3</v>
      </c>
      <c r="I209" t="s">
        <v>915</v>
      </c>
      <c r="J209" t="s">
        <v>932</v>
      </c>
      <c r="K209">
        <v>139</v>
      </c>
      <c r="L209">
        <v>14</v>
      </c>
      <c r="M209">
        <v>1500</v>
      </c>
      <c r="N209" t="s">
        <v>897</v>
      </c>
    </row>
    <row r="210" spans="1:14">
      <c r="A210" t="s">
        <v>448</v>
      </c>
      <c r="B210">
        <v>43383</v>
      </c>
      <c r="C210" t="s">
        <v>906</v>
      </c>
      <c r="D210" t="s">
        <v>918</v>
      </c>
      <c r="E210" t="s">
        <v>327</v>
      </c>
      <c r="F210" t="s">
        <v>68</v>
      </c>
      <c r="G210" t="s">
        <v>69</v>
      </c>
      <c r="H210">
        <v>2</v>
      </c>
      <c r="I210" t="s">
        <v>915</v>
      </c>
      <c r="J210" t="s">
        <v>932</v>
      </c>
      <c r="K210">
        <v>35</v>
      </c>
      <c r="L210">
        <v>14</v>
      </c>
      <c r="M210">
        <v>1500</v>
      </c>
      <c r="N210" t="s">
        <v>899</v>
      </c>
    </row>
    <row r="211" spans="1:14">
      <c r="A211" t="s">
        <v>537</v>
      </c>
      <c r="B211">
        <v>43420</v>
      </c>
      <c r="C211" t="s">
        <v>906</v>
      </c>
      <c r="D211" t="s">
        <v>910</v>
      </c>
      <c r="E211" t="s">
        <v>538</v>
      </c>
      <c r="F211" t="s">
        <v>57</v>
      </c>
      <c r="G211" t="s">
        <v>58</v>
      </c>
      <c r="H211">
        <v>2</v>
      </c>
      <c r="I211" t="s">
        <v>915</v>
      </c>
      <c r="J211" t="s">
        <v>932</v>
      </c>
      <c r="K211">
        <v>51</v>
      </c>
      <c r="L211">
        <v>14</v>
      </c>
      <c r="M211">
        <v>1500</v>
      </c>
      <c r="N211" t="s">
        <v>893</v>
      </c>
    </row>
    <row r="212" spans="1:14">
      <c r="A212" t="s">
        <v>539</v>
      </c>
      <c r="B212">
        <v>43421</v>
      </c>
      <c r="C212" t="s">
        <v>906</v>
      </c>
      <c r="D212" t="s">
        <v>910</v>
      </c>
      <c r="E212" t="s">
        <v>429</v>
      </c>
      <c r="F212" t="s">
        <v>61</v>
      </c>
      <c r="G212" t="s">
        <v>62</v>
      </c>
      <c r="H212">
        <v>3</v>
      </c>
      <c r="I212" t="s">
        <v>915</v>
      </c>
      <c r="J212" t="s">
        <v>932</v>
      </c>
      <c r="K212">
        <v>31</v>
      </c>
      <c r="L212">
        <v>14</v>
      </c>
      <c r="M212">
        <v>1500</v>
      </c>
      <c r="N212" t="s">
        <v>902</v>
      </c>
    </row>
    <row r="213" spans="1:14">
      <c r="A213" t="s">
        <v>557</v>
      </c>
      <c r="B213">
        <v>43428</v>
      </c>
      <c r="C213" t="s">
        <v>906</v>
      </c>
      <c r="D213" t="s">
        <v>910</v>
      </c>
      <c r="E213" t="s">
        <v>558</v>
      </c>
      <c r="F213" t="s">
        <v>50</v>
      </c>
      <c r="G213" t="s">
        <v>559</v>
      </c>
      <c r="H213">
        <v>4</v>
      </c>
      <c r="I213" t="s">
        <v>915</v>
      </c>
      <c r="J213" t="s">
        <v>916</v>
      </c>
      <c r="K213">
        <v>282</v>
      </c>
      <c r="L213">
        <v>14</v>
      </c>
      <c r="M213">
        <v>1500</v>
      </c>
      <c r="N213" t="s">
        <v>900</v>
      </c>
    </row>
    <row r="214" spans="1:14">
      <c r="A214" t="s">
        <v>749</v>
      </c>
      <c r="B214">
        <v>43497</v>
      </c>
      <c r="C214" t="s">
        <v>911</v>
      </c>
      <c r="D214" t="s">
        <v>912</v>
      </c>
      <c r="E214" t="s">
        <v>173</v>
      </c>
      <c r="F214" t="s">
        <v>605</v>
      </c>
      <c r="G214" t="s">
        <v>605</v>
      </c>
      <c r="H214">
        <v>3</v>
      </c>
      <c r="I214" t="s">
        <v>915</v>
      </c>
      <c r="J214" t="s">
        <v>933</v>
      </c>
      <c r="K214">
        <v>44</v>
      </c>
      <c r="L214">
        <v>14</v>
      </c>
      <c r="M214">
        <v>1500</v>
      </c>
      <c r="N214" t="s">
        <v>889</v>
      </c>
    </row>
    <row r="215" spans="1:14">
      <c r="A215" t="s">
        <v>868</v>
      </c>
      <c r="B215">
        <v>43551</v>
      </c>
      <c r="C215" t="s">
        <v>911</v>
      </c>
      <c r="D215" t="s">
        <v>924</v>
      </c>
      <c r="E215" t="s">
        <v>75</v>
      </c>
      <c r="F215" t="s">
        <v>6</v>
      </c>
      <c r="G215" t="s">
        <v>7</v>
      </c>
      <c r="H215">
        <v>2</v>
      </c>
      <c r="I215" t="s">
        <v>915</v>
      </c>
      <c r="J215" t="s">
        <v>930</v>
      </c>
      <c r="K215">
        <v>97</v>
      </c>
      <c r="L215">
        <v>14</v>
      </c>
      <c r="M215">
        <v>1500</v>
      </c>
      <c r="N215" t="s">
        <v>891</v>
      </c>
    </row>
    <row r="216" spans="1:14">
      <c r="A216" t="s">
        <v>94</v>
      </c>
      <c r="B216">
        <v>43214</v>
      </c>
      <c r="C216" t="s">
        <v>906</v>
      </c>
      <c r="D216" t="s">
        <v>921</v>
      </c>
      <c r="E216" t="s">
        <v>95</v>
      </c>
      <c r="F216" t="s">
        <v>42</v>
      </c>
      <c r="G216" t="s">
        <v>43</v>
      </c>
      <c r="H216">
        <v>4</v>
      </c>
      <c r="I216" t="s">
        <v>915</v>
      </c>
      <c r="J216" t="s">
        <v>937</v>
      </c>
      <c r="K216">
        <v>45</v>
      </c>
      <c r="L216">
        <v>13</v>
      </c>
      <c r="M216">
        <v>1500</v>
      </c>
      <c r="N216" t="s">
        <v>888</v>
      </c>
    </row>
    <row r="217" spans="1:14">
      <c r="A217" t="s">
        <v>251</v>
      </c>
      <c r="B217">
        <v>43282</v>
      </c>
      <c r="C217" t="s">
        <v>906</v>
      </c>
      <c r="D217" t="s">
        <v>927</v>
      </c>
      <c r="E217" t="s">
        <v>252</v>
      </c>
      <c r="F217" t="s">
        <v>14</v>
      </c>
      <c r="G217" t="s">
        <v>93</v>
      </c>
      <c r="H217">
        <v>8</v>
      </c>
      <c r="I217" t="s">
        <v>908</v>
      </c>
      <c r="J217" t="s">
        <v>926</v>
      </c>
      <c r="K217">
        <v>191</v>
      </c>
      <c r="L217">
        <v>13</v>
      </c>
      <c r="M217">
        <v>3000</v>
      </c>
      <c r="N217" t="s">
        <v>897</v>
      </c>
    </row>
    <row r="218" spans="1:14">
      <c r="A218" t="s">
        <v>460</v>
      </c>
      <c r="B218">
        <v>43391</v>
      </c>
      <c r="C218" t="s">
        <v>906</v>
      </c>
      <c r="D218" t="s">
        <v>918</v>
      </c>
      <c r="E218" t="s">
        <v>461</v>
      </c>
      <c r="F218" t="s">
        <v>26</v>
      </c>
      <c r="G218" t="s">
        <v>27</v>
      </c>
      <c r="H218">
        <v>2</v>
      </c>
      <c r="I218" t="s">
        <v>915</v>
      </c>
      <c r="J218" t="s">
        <v>919</v>
      </c>
      <c r="K218">
        <v>34</v>
      </c>
      <c r="L218">
        <v>13</v>
      </c>
      <c r="M218">
        <v>1500</v>
      </c>
      <c r="N218" t="s">
        <v>895</v>
      </c>
    </row>
    <row r="219" spans="1:14">
      <c r="A219" t="s">
        <v>594</v>
      </c>
      <c r="B219">
        <v>43441</v>
      </c>
      <c r="C219" t="s">
        <v>906</v>
      </c>
      <c r="D219" t="s">
        <v>929</v>
      </c>
      <c r="E219" t="s">
        <v>394</v>
      </c>
      <c r="F219" t="s">
        <v>18</v>
      </c>
      <c r="G219" t="s">
        <v>553</v>
      </c>
      <c r="H219">
        <v>3</v>
      </c>
      <c r="I219" t="s">
        <v>915</v>
      </c>
      <c r="J219" t="s">
        <v>938</v>
      </c>
      <c r="K219">
        <v>33</v>
      </c>
      <c r="L219">
        <v>13</v>
      </c>
      <c r="M219">
        <v>1500</v>
      </c>
      <c r="N219" t="s">
        <v>901</v>
      </c>
    </row>
    <row r="220" spans="1:14">
      <c r="A220" t="s">
        <v>653</v>
      </c>
      <c r="B220">
        <v>43468</v>
      </c>
      <c r="C220" t="s">
        <v>911</v>
      </c>
      <c r="D220" t="s">
        <v>917</v>
      </c>
      <c r="E220" t="s">
        <v>654</v>
      </c>
      <c r="F220" t="s">
        <v>50</v>
      </c>
      <c r="G220" t="s">
        <v>51</v>
      </c>
      <c r="H220">
        <v>3</v>
      </c>
      <c r="I220" t="s">
        <v>915</v>
      </c>
      <c r="J220" t="s">
        <v>930</v>
      </c>
      <c r="K220">
        <v>40</v>
      </c>
      <c r="L220">
        <v>13</v>
      </c>
      <c r="M220">
        <v>1500</v>
      </c>
      <c r="N220" t="s">
        <v>900</v>
      </c>
    </row>
    <row r="221" spans="1:14">
      <c r="A221" t="s">
        <v>690</v>
      </c>
      <c r="B221">
        <v>43478</v>
      </c>
      <c r="C221" t="s">
        <v>911</v>
      </c>
      <c r="D221" t="s">
        <v>917</v>
      </c>
      <c r="E221" t="s">
        <v>691</v>
      </c>
      <c r="F221" t="s">
        <v>22</v>
      </c>
      <c r="G221" t="s">
        <v>23</v>
      </c>
      <c r="H221">
        <v>2</v>
      </c>
      <c r="I221" t="s">
        <v>915</v>
      </c>
      <c r="J221" t="s">
        <v>932</v>
      </c>
      <c r="K221">
        <v>102</v>
      </c>
      <c r="L221">
        <v>13</v>
      </c>
      <c r="M221">
        <v>1500</v>
      </c>
      <c r="N221" t="s">
        <v>905</v>
      </c>
    </row>
    <row r="222" spans="1:14">
      <c r="A222" t="s">
        <v>735</v>
      </c>
      <c r="B222">
        <v>43493</v>
      </c>
      <c r="C222" t="s">
        <v>911</v>
      </c>
      <c r="D222" t="s">
        <v>917</v>
      </c>
      <c r="E222" t="s">
        <v>736</v>
      </c>
      <c r="F222" t="s">
        <v>605</v>
      </c>
      <c r="G222" t="s">
        <v>605</v>
      </c>
      <c r="H222">
        <v>3</v>
      </c>
      <c r="I222" t="s">
        <v>915</v>
      </c>
      <c r="J222" t="s">
        <v>938</v>
      </c>
      <c r="K222">
        <v>42</v>
      </c>
      <c r="L222">
        <v>13</v>
      </c>
      <c r="M222">
        <v>1500</v>
      </c>
      <c r="N222" t="s">
        <v>889</v>
      </c>
    </row>
    <row r="223" spans="1:14">
      <c r="A223" t="s">
        <v>752</v>
      </c>
      <c r="B223">
        <v>43499</v>
      </c>
      <c r="C223" t="s">
        <v>911</v>
      </c>
      <c r="D223" t="s">
        <v>912</v>
      </c>
      <c r="E223" t="s">
        <v>753</v>
      </c>
      <c r="F223" t="s">
        <v>14</v>
      </c>
      <c r="G223" t="s">
        <v>93</v>
      </c>
      <c r="H223">
        <v>7</v>
      </c>
      <c r="I223" t="s">
        <v>915</v>
      </c>
      <c r="J223" t="s">
        <v>935</v>
      </c>
      <c r="K223">
        <v>188</v>
      </c>
      <c r="L223">
        <v>13</v>
      </c>
      <c r="M223">
        <v>1500</v>
      </c>
      <c r="N223" t="s">
        <v>897</v>
      </c>
    </row>
    <row r="224" spans="1:14">
      <c r="A224" t="s">
        <v>63</v>
      </c>
      <c r="B224">
        <v>43205</v>
      </c>
      <c r="C224" t="s">
        <v>906</v>
      </c>
      <c r="D224" t="s">
        <v>921</v>
      </c>
      <c r="E224" t="s">
        <v>64</v>
      </c>
      <c r="F224" t="s">
        <v>65</v>
      </c>
      <c r="G224" t="s">
        <v>65</v>
      </c>
      <c r="H224">
        <v>5</v>
      </c>
      <c r="I224" t="s">
        <v>915</v>
      </c>
      <c r="J224" t="s">
        <v>933</v>
      </c>
      <c r="K224">
        <v>42</v>
      </c>
      <c r="L224">
        <v>12</v>
      </c>
      <c r="M224">
        <v>1500</v>
      </c>
      <c r="N224" t="s">
        <v>890</v>
      </c>
    </row>
    <row r="225" spans="1:14">
      <c r="A225" t="s">
        <v>84</v>
      </c>
      <c r="B225">
        <v>43212</v>
      </c>
      <c r="C225" t="s">
        <v>906</v>
      </c>
      <c r="D225" t="s">
        <v>921</v>
      </c>
      <c r="E225" t="s">
        <v>85</v>
      </c>
      <c r="F225" t="s">
        <v>26</v>
      </c>
      <c r="G225" t="s">
        <v>27</v>
      </c>
      <c r="H225">
        <v>3</v>
      </c>
      <c r="I225" t="s">
        <v>915</v>
      </c>
      <c r="J225" t="s">
        <v>933</v>
      </c>
      <c r="K225">
        <v>26</v>
      </c>
      <c r="L225">
        <v>12</v>
      </c>
      <c r="M225">
        <v>1500</v>
      </c>
      <c r="N225" t="s">
        <v>895</v>
      </c>
    </row>
    <row r="226" spans="1:14">
      <c r="A226" t="s">
        <v>98</v>
      </c>
      <c r="B226">
        <v>43214</v>
      </c>
      <c r="C226" t="s">
        <v>906</v>
      </c>
      <c r="D226" t="s">
        <v>921</v>
      </c>
      <c r="E226" t="s">
        <v>99</v>
      </c>
      <c r="F226" t="s">
        <v>50</v>
      </c>
      <c r="G226" t="s">
        <v>51</v>
      </c>
      <c r="H226">
        <v>5</v>
      </c>
      <c r="I226" t="s">
        <v>915</v>
      </c>
      <c r="J226" t="s">
        <v>932</v>
      </c>
      <c r="K226">
        <v>133</v>
      </c>
      <c r="L226">
        <v>12</v>
      </c>
      <c r="M226">
        <v>1500</v>
      </c>
      <c r="N226" t="s">
        <v>900</v>
      </c>
    </row>
    <row r="227" spans="1:14">
      <c r="A227" t="s">
        <v>146</v>
      </c>
      <c r="B227">
        <v>43230</v>
      </c>
      <c r="C227" t="s">
        <v>906</v>
      </c>
      <c r="D227" t="s">
        <v>931</v>
      </c>
      <c r="E227" t="s">
        <v>147</v>
      </c>
      <c r="F227" t="s">
        <v>10</v>
      </c>
      <c r="G227" t="s">
        <v>90</v>
      </c>
      <c r="H227">
        <v>3</v>
      </c>
      <c r="I227" t="s">
        <v>915</v>
      </c>
      <c r="J227" t="s">
        <v>933</v>
      </c>
      <c r="K227">
        <v>34</v>
      </c>
      <c r="L227">
        <v>12</v>
      </c>
      <c r="M227">
        <v>1500</v>
      </c>
      <c r="N227" t="s">
        <v>898</v>
      </c>
    </row>
    <row r="228" spans="1:14">
      <c r="A228" t="s">
        <v>424</v>
      </c>
      <c r="B228">
        <v>43378</v>
      </c>
      <c r="C228" t="s">
        <v>906</v>
      </c>
      <c r="D228" t="s">
        <v>918</v>
      </c>
      <c r="E228" t="s">
        <v>425</v>
      </c>
      <c r="F228" t="s">
        <v>14</v>
      </c>
      <c r="G228" t="s">
        <v>93</v>
      </c>
      <c r="H228">
        <v>3</v>
      </c>
      <c r="I228" t="s">
        <v>915</v>
      </c>
      <c r="J228" t="s">
        <v>916</v>
      </c>
      <c r="K228">
        <v>106</v>
      </c>
      <c r="L228">
        <v>12</v>
      </c>
      <c r="M228">
        <v>1500</v>
      </c>
      <c r="N228" t="s">
        <v>897</v>
      </c>
    </row>
    <row r="229" spans="1:14">
      <c r="A229" t="s">
        <v>550</v>
      </c>
      <c r="B229">
        <v>43427</v>
      </c>
      <c r="C229" t="s">
        <v>906</v>
      </c>
      <c r="D229" t="s">
        <v>910</v>
      </c>
      <c r="E229" t="s">
        <v>551</v>
      </c>
      <c r="F229" t="s">
        <v>14</v>
      </c>
      <c r="G229" t="s">
        <v>93</v>
      </c>
      <c r="H229">
        <v>3</v>
      </c>
      <c r="I229" t="s">
        <v>915</v>
      </c>
      <c r="J229" t="s">
        <v>932</v>
      </c>
      <c r="K229">
        <v>66</v>
      </c>
      <c r="L229">
        <v>12</v>
      </c>
      <c r="M229">
        <v>1500</v>
      </c>
      <c r="N229" t="s">
        <v>897</v>
      </c>
    </row>
    <row r="230" spans="1:14">
      <c r="A230" t="s">
        <v>630</v>
      </c>
      <c r="B230">
        <v>43455</v>
      </c>
      <c r="C230" t="s">
        <v>906</v>
      </c>
      <c r="D230" t="s">
        <v>929</v>
      </c>
      <c r="E230" t="s">
        <v>107</v>
      </c>
      <c r="F230" t="s">
        <v>10</v>
      </c>
      <c r="G230" t="s">
        <v>90</v>
      </c>
      <c r="H230">
        <v>2</v>
      </c>
      <c r="I230" t="s">
        <v>915</v>
      </c>
      <c r="J230" t="s">
        <v>930</v>
      </c>
      <c r="K230">
        <v>100</v>
      </c>
      <c r="L230">
        <v>12</v>
      </c>
      <c r="M230">
        <v>1500</v>
      </c>
      <c r="N230" t="s">
        <v>898</v>
      </c>
    </row>
    <row r="231" spans="1:14">
      <c r="A231" t="s">
        <v>645</v>
      </c>
      <c r="B231">
        <v>43463</v>
      </c>
      <c r="C231" t="s">
        <v>906</v>
      </c>
      <c r="D231" t="s">
        <v>929</v>
      </c>
      <c r="E231" t="s">
        <v>159</v>
      </c>
      <c r="F231" t="s">
        <v>10</v>
      </c>
      <c r="G231" t="s">
        <v>90</v>
      </c>
      <c r="H231">
        <v>1</v>
      </c>
      <c r="I231" t="s">
        <v>915</v>
      </c>
      <c r="J231" t="s">
        <v>932</v>
      </c>
      <c r="K231">
        <v>27</v>
      </c>
      <c r="L231">
        <v>12</v>
      </c>
      <c r="M231">
        <v>1500</v>
      </c>
      <c r="N231" t="s">
        <v>898</v>
      </c>
    </row>
    <row r="232" spans="1:14">
      <c r="A232" t="s">
        <v>822</v>
      </c>
      <c r="B232">
        <v>43528</v>
      </c>
      <c r="C232" t="s">
        <v>911</v>
      </c>
      <c r="D232" t="s">
        <v>924</v>
      </c>
      <c r="E232" t="s">
        <v>113</v>
      </c>
      <c r="F232" t="s">
        <v>14</v>
      </c>
      <c r="G232" t="s">
        <v>93</v>
      </c>
      <c r="H232">
        <v>5</v>
      </c>
      <c r="I232" t="s">
        <v>915</v>
      </c>
      <c r="J232" t="s">
        <v>937</v>
      </c>
      <c r="K232">
        <v>55</v>
      </c>
      <c r="L232">
        <v>12</v>
      </c>
      <c r="M232">
        <v>1500</v>
      </c>
      <c r="N232" t="s">
        <v>897</v>
      </c>
    </row>
    <row r="233" spans="1:14">
      <c r="A233" t="s">
        <v>846</v>
      </c>
      <c r="B233">
        <v>43542</v>
      </c>
      <c r="C233" t="s">
        <v>911</v>
      </c>
      <c r="D233" t="s">
        <v>924</v>
      </c>
      <c r="E233" t="s">
        <v>159</v>
      </c>
      <c r="F233" t="s">
        <v>26</v>
      </c>
      <c r="G233" t="s">
        <v>27</v>
      </c>
      <c r="H233">
        <v>4</v>
      </c>
      <c r="I233" t="s">
        <v>915</v>
      </c>
      <c r="J233" t="s">
        <v>935</v>
      </c>
      <c r="K233">
        <v>54</v>
      </c>
      <c r="L233">
        <v>12</v>
      </c>
      <c r="M233">
        <v>1500</v>
      </c>
      <c r="N233" t="s">
        <v>895</v>
      </c>
    </row>
    <row r="234" spans="1:14">
      <c r="A234" t="s">
        <v>851</v>
      </c>
      <c r="B234">
        <v>43545</v>
      </c>
      <c r="C234" t="s">
        <v>911</v>
      </c>
      <c r="D234" t="s">
        <v>924</v>
      </c>
      <c r="E234" t="s">
        <v>9</v>
      </c>
      <c r="F234" t="s">
        <v>10</v>
      </c>
      <c r="G234" t="s">
        <v>11</v>
      </c>
      <c r="H234">
        <v>2</v>
      </c>
      <c r="I234" t="s">
        <v>915</v>
      </c>
      <c r="J234" t="s">
        <v>932</v>
      </c>
      <c r="K234">
        <v>34</v>
      </c>
      <c r="L234">
        <v>12</v>
      </c>
      <c r="M234">
        <v>1500</v>
      </c>
      <c r="N234" t="s">
        <v>898</v>
      </c>
    </row>
    <row r="235" spans="1:14">
      <c r="A235" t="s">
        <v>873</v>
      </c>
      <c r="B235">
        <v>43552</v>
      </c>
      <c r="C235" t="s">
        <v>911</v>
      </c>
      <c r="D235" t="s">
        <v>924</v>
      </c>
      <c r="E235" t="s">
        <v>85</v>
      </c>
      <c r="F235" t="s">
        <v>26</v>
      </c>
      <c r="G235" t="s">
        <v>27</v>
      </c>
      <c r="H235">
        <v>2</v>
      </c>
      <c r="I235" t="s">
        <v>915</v>
      </c>
      <c r="J235" t="s">
        <v>933</v>
      </c>
      <c r="K235">
        <v>97</v>
      </c>
      <c r="L235">
        <v>12</v>
      </c>
      <c r="M235">
        <v>1500</v>
      </c>
      <c r="N235" t="s">
        <v>895</v>
      </c>
    </row>
    <row r="236" spans="1:14">
      <c r="A236" t="s">
        <v>474</v>
      </c>
      <c r="B236">
        <v>43399</v>
      </c>
      <c r="C236" t="s">
        <v>906</v>
      </c>
      <c r="D236" t="s">
        <v>918</v>
      </c>
      <c r="E236" t="s">
        <v>475</v>
      </c>
      <c r="F236" t="s">
        <v>57</v>
      </c>
      <c r="G236" t="s">
        <v>58</v>
      </c>
      <c r="H236">
        <v>6</v>
      </c>
      <c r="I236" t="s">
        <v>915</v>
      </c>
      <c r="J236" t="s">
        <v>933</v>
      </c>
      <c r="K236">
        <v>41</v>
      </c>
      <c r="L236">
        <v>11</v>
      </c>
      <c r="M236">
        <v>1500</v>
      </c>
      <c r="N236" t="s">
        <v>893</v>
      </c>
    </row>
    <row r="237" spans="1:14">
      <c r="A237" t="s">
        <v>483</v>
      </c>
      <c r="B237">
        <v>43402</v>
      </c>
      <c r="C237" t="s">
        <v>906</v>
      </c>
      <c r="D237" t="s">
        <v>918</v>
      </c>
      <c r="E237" t="s">
        <v>484</v>
      </c>
      <c r="F237" t="s">
        <v>6</v>
      </c>
      <c r="G237" t="s">
        <v>7</v>
      </c>
      <c r="H237">
        <v>5</v>
      </c>
      <c r="I237" t="s">
        <v>915</v>
      </c>
      <c r="J237" t="s">
        <v>938</v>
      </c>
      <c r="K237">
        <v>52</v>
      </c>
      <c r="L237">
        <v>11</v>
      </c>
      <c r="M237">
        <v>1500</v>
      </c>
      <c r="N237" t="s">
        <v>891</v>
      </c>
    </row>
    <row r="238" spans="1:14">
      <c r="A238" t="s">
        <v>494</v>
      </c>
      <c r="B238">
        <v>43405</v>
      </c>
      <c r="C238" t="s">
        <v>906</v>
      </c>
      <c r="D238" t="s">
        <v>910</v>
      </c>
      <c r="E238" t="s">
        <v>495</v>
      </c>
      <c r="F238" t="s">
        <v>10</v>
      </c>
      <c r="G238" t="s">
        <v>90</v>
      </c>
      <c r="H238">
        <v>2</v>
      </c>
      <c r="I238" t="s">
        <v>915</v>
      </c>
      <c r="J238" t="s">
        <v>937</v>
      </c>
      <c r="K238">
        <v>22</v>
      </c>
      <c r="L238">
        <v>11</v>
      </c>
      <c r="M238">
        <v>1500</v>
      </c>
      <c r="N238" t="s">
        <v>898</v>
      </c>
    </row>
    <row r="239" spans="1:14">
      <c r="A239" t="s">
        <v>592</v>
      </c>
      <c r="B239">
        <v>43439</v>
      </c>
      <c r="C239" t="s">
        <v>906</v>
      </c>
      <c r="D239" t="s">
        <v>929</v>
      </c>
      <c r="E239" t="s">
        <v>319</v>
      </c>
      <c r="F239" t="s">
        <v>10</v>
      </c>
      <c r="G239" t="s">
        <v>90</v>
      </c>
      <c r="H239">
        <v>3</v>
      </c>
      <c r="I239" t="s">
        <v>915</v>
      </c>
      <c r="J239" t="s">
        <v>937</v>
      </c>
      <c r="K239">
        <v>31</v>
      </c>
      <c r="L239">
        <v>11</v>
      </c>
      <c r="M239">
        <v>1500</v>
      </c>
      <c r="N239" t="s">
        <v>898</v>
      </c>
    </row>
    <row r="240" spans="1:14">
      <c r="A240" t="s">
        <v>610</v>
      </c>
      <c r="B240">
        <v>43445</v>
      </c>
      <c r="C240" t="s">
        <v>906</v>
      </c>
      <c r="D240" t="s">
        <v>929</v>
      </c>
      <c r="E240" t="s">
        <v>611</v>
      </c>
      <c r="F240" t="s">
        <v>14</v>
      </c>
      <c r="G240" t="s">
        <v>15</v>
      </c>
      <c r="H240">
        <v>5</v>
      </c>
      <c r="I240" t="s">
        <v>915</v>
      </c>
      <c r="J240" t="s">
        <v>933</v>
      </c>
      <c r="K240">
        <v>30</v>
      </c>
      <c r="L240">
        <v>11</v>
      </c>
      <c r="M240">
        <v>1500</v>
      </c>
      <c r="N240" t="s">
        <v>897</v>
      </c>
    </row>
    <row r="241" spans="1:14">
      <c r="A241" t="s">
        <v>620</v>
      </c>
      <c r="B241">
        <v>43450</v>
      </c>
      <c r="C241" t="s">
        <v>906</v>
      </c>
      <c r="D241" t="s">
        <v>929</v>
      </c>
      <c r="E241" t="s">
        <v>621</v>
      </c>
      <c r="F241" t="s">
        <v>605</v>
      </c>
      <c r="G241" t="s">
        <v>605</v>
      </c>
      <c r="H241">
        <v>6</v>
      </c>
      <c r="I241" t="s">
        <v>915</v>
      </c>
      <c r="J241" t="s">
        <v>930</v>
      </c>
      <c r="K241">
        <v>102</v>
      </c>
      <c r="L241">
        <v>11</v>
      </c>
      <c r="M241">
        <v>1500</v>
      </c>
      <c r="N241" t="s">
        <v>889</v>
      </c>
    </row>
    <row r="242" spans="1:14">
      <c r="A242" t="s">
        <v>687</v>
      </c>
      <c r="B242">
        <v>43478</v>
      </c>
      <c r="C242" t="s">
        <v>911</v>
      </c>
      <c r="D242" t="s">
        <v>917</v>
      </c>
      <c r="E242" t="s">
        <v>688</v>
      </c>
      <c r="F242" t="s">
        <v>10</v>
      </c>
      <c r="G242" t="s">
        <v>90</v>
      </c>
      <c r="H242">
        <v>3</v>
      </c>
      <c r="I242" t="s">
        <v>915</v>
      </c>
      <c r="J242" t="s">
        <v>933</v>
      </c>
      <c r="K242">
        <v>24</v>
      </c>
      <c r="L242">
        <v>11</v>
      </c>
      <c r="M242">
        <v>1500</v>
      </c>
      <c r="N242" t="s">
        <v>898</v>
      </c>
    </row>
    <row r="243" spans="1:14">
      <c r="A243" t="s">
        <v>734</v>
      </c>
      <c r="B243">
        <v>43492</v>
      </c>
      <c r="C243" t="s">
        <v>911</v>
      </c>
      <c r="D243" t="s">
        <v>917</v>
      </c>
      <c r="E243" t="s">
        <v>246</v>
      </c>
      <c r="F243" t="s">
        <v>18</v>
      </c>
      <c r="G243" t="s">
        <v>553</v>
      </c>
      <c r="H243">
        <v>3</v>
      </c>
      <c r="I243" t="s">
        <v>915</v>
      </c>
      <c r="J243" t="s">
        <v>936</v>
      </c>
      <c r="K243">
        <v>22</v>
      </c>
      <c r="L243">
        <v>11</v>
      </c>
      <c r="M243">
        <v>1500</v>
      </c>
      <c r="N243" t="s">
        <v>901</v>
      </c>
    </row>
    <row r="244" spans="1:14">
      <c r="A244" t="s">
        <v>853</v>
      </c>
      <c r="B244">
        <v>43546</v>
      </c>
      <c r="C244" t="s">
        <v>911</v>
      </c>
      <c r="D244" t="s">
        <v>924</v>
      </c>
      <c r="E244" t="s">
        <v>17</v>
      </c>
      <c r="F244" t="s">
        <v>18</v>
      </c>
      <c r="G244" t="s">
        <v>19</v>
      </c>
      <c r="H244">
        <v>7</v>
      </c>
      <c r="I244" t="s">
        <v>915</v>
      </c>
      <c r="J244" t="s">
        <v>933</v>
      </c>
      <c r="K244">
        <v>62</v>
      </c>
      <c r="L244">
        <v>11</v>
      </c>
      <c r="M244">
        <v>1500</v>
      </c>
      <c r="N244" t="s">
        <v>901</v>
      </c>
    </row>
    <row r="245" spans="1:14">
      <c r="A245" t="s">
        <v>216</v>
      </c>
      <c r="B245">
        <v>43266</v>
      </c>
      <c r="C245" t="s">
        <v>906</v>
      </c>
      <c r="D245" t="s">
        <v>934</v>
      </c>
      <c r="E245" t="s">
        <v>217</v>
      </c>
      <c r="F245" t="s">
        <v>14</v>
      </c>
      <c r="G245" t="s">
        <v>93</v>
      </c>
      <c r="H245">
        <v>3</v>
      </c>
      <c r="I245" t="s">
        <v>915</v>
      </c>
      <c r="J245" t="s">
        <v>937</v>
      </c>
      <c r="K245">
        <v>31</v>
      </c>
      <c r="L245">
        <v>10</v>
      </c>
      <c r="M245">
        <v>1500</v>
      </c>
      <c r="N245" t="s">
        <v>897</v>
      </c>
    </row>
    <row r="246" spans="1:14">
      <c r="A246" t="s">
        <v>272</v>
      </c>
      <c r="B246">
        <v>43293</v>
      </c>
      <c r="C246" t="s">
        <v>906</v>
      </c>
      <c r="D246" t="s">
        <v>927</v>
      </c>
      <c r="E246" t="s">
        <v>221</v>
      </c>
      <c r="F246" t="s">
        <v>14</v>
      </c>
      <c r="G246" t="s">
        <v>93</v>
      </c>
      <c r="H246">
        <v>2</v>
      </c>
      <c r="I246" t="s">
        <v>915</v>
      </c>
      <c r="J246" t="s">
        <v>932</v>
      </c>
      <c r="K246">
        <v>29</v>
      </c>
      <c r="L246">
        <v>10</v>
      </c>
      <c r="M246">
        <v>1500</v>
      </c>
      <c r="N246" t="s">
        <v>897</v>
      </c>
    </row>
    <row r="247" spans="1:14">
      <c r="A247" t="s">
        <v>328</v>
      </c>
      <c r="B247">
        <v>43324</v>
      </c>
      <c r="C247" t="s">
        <v>906</v>
      </c>
      <c r="D247" t="s">
        <v>907</v>
      </c>
      <c r="E247" t="s">
        <v>329</v>
      </c>
      <c r="F247" t="s">
        <v>18</v>
      </c>
      <c r="G247" t="s">
        <v>19</v>
      </c>
      <c r="H247">
        <v>4</v>
      </c>
      <c r="I247" t="s">
        <v>915</v>
      </c>
      <c r="J247" t="s">
        <v>935</v>
      </c>
      <c r="K247">
        <v>141</v>
      </c>
      <c r="L247">
        <v>10</v>
      </c>
      <c r="M247">
        <v>1500</v>
      </c>
      <c r="N247" t="s">
        <v>901</v>
      </c>
    </row>
    <row r="248" spans="1:14">
      <c r="A248" t="s">
        <v>680</v>
      </c>
      <c r="B248">
        <v>43476</v>
      </c>
      <c r="C248" t="s">
        <v>911</v>
      </c>
      <c r="D248" t="s">
        <v>917</v>
      </c>
      <c r="E248" t="s">
        <v>681</v>
      </c>
      <c r="F248" t="s">
        <v>14</v>
      </c>
      <c r="G248" t="s">
        <v>93</v>
      </c>
      <c r="H248">
        <v>2</v>
      </c>
      <c r="I248" t="s">
        <v>908</v>
      </c>
      <c r="J248" t="s">
        <v>909</v>
      </c>
      <c r="K248">
        <v>245</v>
      </c>
      <c r="L248">
        <v>10</v>
      </c>
      <c r="M248">
        <v>3000</v>
      </c>
      <c r="N248" t="s">
        <v>897</v>
      </c>
    </row>
    <row r="249" spans="1:14">
      <c r="A249" t="s">
        <v>438</v>
      </c>
      <c r="B249">
        <v>43383</v>
      </c>
      <c r="C249" t="s">
        <v>906</v>
      </c>
      <c r="D249" t="s">
        <v>918</v>
      </c>
      <c r="E249" t="s">
        <v>439</v>
      </c>
      <c r="F249" t="s">
        <v>50</v>
      </c>
      <c r="G249" t="s">
        <v>51</v>
      </c>
      <c r="H249">
        <v>4</v>
      </c>
      <c r="I249" t="s">
        <v>915</v>
      </c>
      <c r="J249" t="s">
        <v>933</v>
      </c>
      <c r="K249">
        <v>26</v>
      </c>
      <c r="L249">
        <v>10</v>
      </c>
      <c r="M249">
        <v>1500</v>
      </c>
      <c r="N249" t="s">
        <v>900</v>
      </c>
    </row>
    <row r="250" spans="1:14">
      <c r="A250" t="s">
        <v>581</v>
      </c>
      <c r="B250">
        <v>43437</v>
      </c>
      <c r="C250" t="s">
        <v>906</v>
      </c>
      <c r="D250" t="s">
        <v>929</v>
      </c>
      <c r="E250" t="s">
        <v>394</v>
      </c>
      <c r="F250" t="s">
        <v>6</v>
      </c>
      <c r="G250" t="s">
        <v>547</v>
      </c>
      <c r="H250">
        <v>1</v>
      </c>
      <c r="I250" t="s">
        <v>915</v>
      </c>
      <c r="J250" t="s">
        <v>936</v>
      </c>
      <c r="K250">
        <v>31</v>
      </c>
      <c r="L250">
        <v>10</v>
      </c>
      <c r="M250">
        <v>1500</v>
      </c>
      <c r="N250" t="s">
        <v>891</v>
      </c>
    </row>
    <row r="251" spans="1:14">
      <c r="A251" t="s">
        <v>776</v>
      </c>
      <c r="B251">
        <v>43504</v>
      </c>
      <c r="C251" t="s">
        <v>911</v>
      </c>
      <c r="D251" t="s">
        <v>912</v>
      </c>
      <c r="E251" t="s">
        <v>777</v>
      </c>
      <c r="F251" t="s">
        <v>22</v>
      </c>
      <c r="G251" t="s">
        <v>23</v>
      </c>
      <c r="H251">
        <v>3</v>
      </c>
      <c r="I251" t="s">
        <v>915</v>
      </c>
      <c r="J251" t="s">
        <v>932</v>
      </c>
      <c r="K251">
        <v>87</v>
      </c>
      <c r="L251">
        <v>10</v>
      </c>
      <c r="M251">
        <v>1500</v>
      </c>
      <c r="N251" t="s">
        <v>905</v>
      </c>
    </row>
    <row r="252" spans="1:14">
      <c r="A252" t="s">
        <v>788</v>
      </c>
      <c r="B252">
        <v>43509</v>
      </c>
      <c r="C252" t="s">
        <v>911</v>
      </c>
      <c r="D252" t="s">
        <v>912</v>
      </c>
      <c r="E252" t="s">
        <v>13</v>
      </c>
      <c r="F252" t="s">
        <v>14</v>
      </c>
      <c r="G252" t="s">
        <v>15</v>
      </c>
      <c r="H252">
        <v>3</v>
      </c>
      <c r="I252" t="s">
        <v>915</v>
      </c>
      <c r="J252" t="s">
        <v>937</v>
      </c>
      <c r="K252">
        <v>29</v>
      </c>
      <c r="L252">
        <v>10</v>
      </c>
      <c r="M252">
        <v>1500</v>
      </c>
      <c r="N252" t="s">
        <v>897</v>
      </c>
    </row>
    <row r="253" spans="1:14">
      <c r="A253" t="s">
        <v>649</v>
      </c>
      <c r="B253">
        <v>43466</v>
      </c>
      <c r="C253" t="s">
        <v>911</v>
      </c>
      <c r="D253" t="s">
        <v>917</v>
      </c>
      <c r="E253" t="s">
        <v>650</v>
      </c>
      <c r="F253" t="s">
        <v>42</v>
      </c>
      <c r="G253" t="s">
        <v>43</v>
      </c>
      <c r="H253">
        <v>1</v>
      </c>
      <c r="I253" t="s">
        <v>908</v>
      </c>
      <c r="J253" t="s">
        <v>926</v>
      </c>
      <c r="K253">
        <v>25</v>
      </c>
      <c r="L253">
        <v>10</v>
      </c>
      <c r="M253">
        <v>3000</v>
      </c>
      <c r="N253" t="s">
        <v>888</v>
      </c>
    </row>
    <row r="254" spans="1:14">
      <c r="A254" t="s">
        <v>804</v>
      </c>
      <c r="B254">
        <v>43516</v>
      </c>
      <c r="C254" t="s">
        <v>911</v>
      </c>
      <c r="D254" t="s">
        <v>912</v>
      </c>
      <c r="E254" t="s">
        <v>75</v>
      </c>
      <c r="F254" t="s">
        <v>6</v>
      </c>
      <c r="G254" t="s">
        <v>7</v>
      </c>
      <c r="H254">
        <v>1</v>
      </c>
      <c r="I254" t="s">
        <v>915</v>
      </c>
      <c r="J254" t="s">
        <v>930</v>
      </c>
      <c r="K254">
        <v>21</v>
      </c>
      <c r="L254">
        <v>10</v>
      </c>
      <c r="M254">
        <v>1500</v>
      </c>
      <c r="N254" t="s">
        <v>891</v>
      </c>
    </row>
    <row r="255" spans="1:14">
      <c r="A255" t="s">
        <v>819</v>
      </c>
      <c r="B255">
        <v>43526</v>
      </c>
      <c r="C255" t="s">
        <v>911</v>
      </c>
      <c r="D255" t="s">
        <v>924</v>
      </c>
      <c r="E255" t="s">
        <v>107</v>
      </c>
      <c r="F255" t="s">
        <v>65</v>
      </c>
      <c r="G255" t="s">
        <v>65</v>
      </c>
      <c r="H255">
        <v>3</v>
      </c>
      <c r="I255" t="s">
        <v>915</v>
      </c>
      <c r="J255" t="s">
        <v>937</v>
      </c>
      <c r="K255">
        <v>28</v>
      </c>
      <c r="L255">
        <v>10</v>
      </c>
      <c r="M255">
        <v>1500</v>
      </c>
      <c r="N255" t="s">
        <v>890</v>
      </c>
    </row>
    <row r="256" spans="1:14">
      <c r="A256" t="s">
        <v>154</v>
      </c>
      <c r="B256">
        <v>43234</v>
      </c>
      <c r="C256" t="s">
        <v>906</v>
      </c>
      <c r="D256" t="s">
        <v>931</v>
      </c>
      <c r="E256" t="s">
        <v>155</v>
      </c>
      <c r="F256" t="s">
        <v>18</v>
      </c>
      <c r="G256" t="s">
        <v>19</v>
      </c>
      <c r="H256">
        <v>2</v>
      </c>
      <c r="I256" t="s">
        <v>915</v>
      </c>
      <c r="J256" t="s">
        <v>930</v>
      </c>
      <c r="K256">
        <v>27</v>
      </c>
      <c r="L256">
        <v>9</v>
      </c>
      <c r="M256">
        <v>1500</v>
      </c>
      <c r="N256" t="s">
        <v>901</v>
      </c>
    </row>
    <row r="257" spans="1:14">
      <c r="A257" t="s">
        <v>542</v>
      </c>
      <c r="B257">
        <v>43423</v>
      </c>
      <c r="C257" t="s">
        <v>906</v>
      </c>
      <c r="D257" t="s">
        <v>910</v>
      </c>
      <c r="E257" t="s">
        <v>543</v>
      </c>
      <c r="F257" t="s">
        <v>68</v>
      </c>
      <c r="G257" t="s">
        <v>69</v>
      </c>
      <c r="H257">
        <v>3</v>
      </c>
      <c r="I257" t="s">
        <v>915</v>
      </c>
      <c r="J257" t="s">
        <v>919</v>
      </c>
      <c r="K257">
        <v>86</v>
      </c>
      <c r="L257">
        <v>9</v>
      </c>
      <c r="M257">
        <v>1500</v>
      </c>
      <c r="N257" t="s">
        <v>899</v>
      </c>
    </row>
    <row r="258" spans="1:14">
      <c r="A258" t="s">
        <v>595</v>
      </c>
      <c r="B258">
        <v>43442</v>
      </c>
      <c r="C258" t="s">
        <v>906</v>
      </c>
      <c r="D258" t="s">
        <v>929</v>
      </c>
      <c r="E258" t="s">
        <v>596</v>
      </c>
      <c r="F258" t="s">
        <v>38</v>
      </c>
      <c r="G258" t="s">
        <v>556</v>
      </c>
      <c r="H258">
        <v>2</v>
      </c>
      <c r="I258" t="s">
        <v>915</v>
      </c>
      <c r="J258" t="s">
        <v>938</v>
      </c>
      <c r="K258">
        <v>22</v>
      </c>
      <c r="L258">
        <v>9</v>
      </c>
      <c r="M258">
        <v>1500</v>
      </c>
      <c r="N258" t="s">
        <v>904</v>
      </c>
    </row>
    <row r="259" spans="1:14">
      <c r="A259" t="s">
        <v>768</v>
      </c>
      <c r="B259">
        <v>43502</v>
      </c>
      <c r="C259" t="s">
        <v>911</v>
      </c>
      <c r="D259" t="s">
        <v>912</v>
      </c>
      <c r="E259" t="s">
        <v>307</v>
      </c>
      <c r="F259" t="s">
        <v>605</v>
      </c>
      <c r="G259" t="s">
        <v>605</v>
      </c>
      <c r="H259">
        <v>4</v>
      </c>
      <c r="I259" t="s">
        <v>915</v>
      </c>
      <c r="J259" t="s">
        <v>937</v>
      </c>
      <c r="K259">
        <v>43</v>
      </c>
      <c r="L259">
        <v>9</v>
      </c>
      <c r="M259">
        <v>1500</v>
      </c>
      <c r="N259" t="s">
        <v>889</v>
      </c>
    </row>
    <row r="260" spans="1:14">
      <c r="A260" t="s">
        <v>791</v>
      </c>
      <c r="B260">
        <v>43510</v>
      </c>
      <c r="C260" t="s">
        <v>911</v>
      </c>
      <c r="D260" t="s">
        <v>912</v>
      </c>
      <c r="E260" t="s">
        <v>25</v>
      </c>
      <c r="F260" t="s">
        <v>26</v>
      </c>
      <c r="G260" t="s">
        <v>27</v>
      </c>
      <c r="H260">
        <v>3</v>
      </c>
      <c r="I260" t="s">
        <v>915</v>
      </c>
      <c r="J260" t="s">
        <v>935</v>
      </c>
      <c r="K260">
        <v>74</v>
      </c>
      <c r="L260">
        <v>9</v>
      </c>
      <c r="M260">
        <v>1500</v>
      </c>
      <c r="N260" t="s">
        <v>895</v>
      </c>
    </row>
    <row r="261" spans="1:14">
      <c r="A261" t="s">
        <v>806</v>
      </c>
      <c r="B261">
        <v>43518</v>
      </c>
      <c r="C261" t="s">
        <v>911</v>
      </c>
      <c r="D261" t="s">
        <v>912</v>
      </c>
      <c r="E261" t="s">
        <v>79</v>
      </c>
      <c r="F261" t="s">
        <v>14</v>
      </c>
      <c r="G261" t="s">
        <v>15</v>
      </c>
      <c r="H261">
        <v>4</v>
      </c>
      <c r="I261" t="s">
        <v>915</v>
      </c>
      <c r="J261" t="s">
        <v>938</v>
      </c>
      <c r="K261">
        <v>67</v>
      </c>
      <c r="L261">
        <v>9</v>
      </c>
      <c r="M261">
        <v>1500</v>
      </c>
      <c r="N261" t="s">
        <v>897</v>
      </c>
    </row>
    <row r="262" spans="1:14">
      <c r="A262" t="s">
        <v>815</v>
      </c>
      <c r="B262">
        <v>43522</v>
      </c>
      <c r="C262" t="s">
        <v>911</v>
      </c>
      <c r="D262" t="s">
        <v>912</v>
      </c>
      <c r="E262" t="s">
        <v>99</v>
      </c>
      <c r="F262" t="s">
        <v>50</v>
      </c>
      <c r="G262" t="s">
        <v>51</v>
      </c>
      <c r="H262">
        <v>2</v>
      </c>
      <c r="I262" t="s">
        <v>915</v>
      </c>
      <c r="J262" t="s">
        <v>932</v>
      </c>
      <c r="K262">
        <v>38</v>
      </c>
      <c r="L262">
        <v>9</v>
      </c>
      <c r="M262">
        <v>1500</v>
      </c>
      <c r="N262" t="s">
        <v>900</v>
      </c>
    </row>
    <row r="263" spans="1:14">
      <c r="A263" t="s">
        <v>872</v>
      </c>
      <c r="B263">
        <v>43552</v>
      </c>
      <c r="C263" t="s">
        <v>911</v>
      </c>
      <c r="D263" t="s">
        <v>924</v>
      </c>
      <c r="E263" t="s">
        <v>83</v>
      </c>
      <c r="F263" t="s">
        <v>22</v>
      </c>
      <c r="G263" t="s">
        <v>23</v>
      </c>
      <c r="H263">
        <v>3</v>
      </c>
      <c r="I263" t="s">
        <v>915</v>
      </c>
      <c r="J263" t="s">
        <v>938</v>
      </c>
      <c r="K263">
        <v>45</v>
      </c>
      <c r="L263">
        <v>9</v>
      </c>
      <c r="M263">
        <v>1500</v>
      </c>
      <c r="N263" t="s">
        <v>905</v>
      </c>
    </row>
    <row r="264" spans="1:14">
      <c r="A264" t="s">
        <v>230</v>
      </c>
      <c r="B264">
        <v>43273</v>
      </c>
      <c r="C264" t="s">
        <v>906</v>
      </c>
      <c r="D264" t="s">
        <v>934</v>
      </c>
      <c r="E264" t="s">
        <v>231</v>
      </c>
      <c r="F264" t="s">
        <v>30</v>
      </c>
      <c r="G264" t="s">
        <v>31</v>
      </c>
      <c r="H264">
        <v>3</v>
      </c>
      <c r="I264" t="s">
        <v>913</v>
      </c>
      <c r="J264" t="s">
        <v>914</v>
      </c>
      <c r="K264">
        <v>114</v>
      </c>
      <c r="L264">
        <v>8</v>
      </c>
      <c r="M264">
        <v>2500</v>
      </c>
      <c r="N264" t="s">
        <v>894</v>
      </c>
    </row>
    <row r="265" spans="1:14">
      <c r="A265" t="s">
        <v>499</v>
      </c>
      <c r="B265">
        <v>43407</v>
      </c>
      <c r="C265" t="s">
        <v>906</v>
      </c>
      <c r="D265" t="s">
        <v>910</v>
      </c>
      <c r="E265" t="s">
        <v>500</v>
      </c>
      <c r="F265" t="s">
        <v>14</v>
      </c>
      <c r="G265" t="s">
        <v>93</v>
      </c>
      <c r="H265">
        <v>2</v>
      </c>
      <c r="I265" t="s">
        <v>915</v>
      </c>
      <c r="J265" t="s">
        <v>919</v>
      </c>
      <c r="K265">
        <v>86</v>
      </c>
      <c r="L265">
        <v>8</v>
      </c>
      <c r="M265">
        <v>1500</v>
      </c>
      <c r="N265" t="s">
        <v>897</v>
      </c>
    </row>
    <row r="266" spans="1:14">
      <c r="A266" t="s">
        <v>523</v>
      </c>
      <c r="B266">
        <v>43417</v>
      </c>
      <c r="C266" t="s">
        <v>906</v>
      </c>
      <c r="D266" t="s">
        <v>910</v>
      </c>
      <c r="E266" t="s">
        <v>447</v>
      </c>
      <c r="F266" t="s">
        <v>10</v>
      </c>
      <c r="G266" t="s">
        <v>90</v>
      </c>
      <c r="H266">
        <v>3</v>
      </c>
      <c r="I266" t="s">
        <v>915</v>
      </c>
      <c r="J266" t="s">
        <v>933</v>
      </c>
      <c r="K266">
        <v>22</v>
      </c>
      <c r="L266">
        <v>8</v>
      </c>
      <c r="M266">
        <v>1500</v>
      </c>
      <c r="N266" t="s">
        <v>898</v>
      </c>
    </row>
    <row r="267" spans="1:14">
      <c r="A267" t="s">
        <v>554</v>
      </c>
      <c r="B267">
        <v>43428</v>
      </c>
      <c r="C267" t="s">
        <v>906</v>
      </c>
      <c r="D267" t="s">
        <v>910</v>
      </c>
      <c r="E267" t="s">
        <v>555</v>
      </c>
      <c r="F267" t="s">
        <v>38</v>
      </c>
      <c r="G267" t="s">
        <v>556</v>
      </c>
      <c r="H267">
        <v>2</v>
      </c>
      <c r="I267" t="s">
        <v>915</v>
      </c>
      <c r="J267" t="s">
        <v>919</v>
      </c>
      <c r="K267">
        <v>248</v>
      </c>
      <c r="L267">
        <v>8</v>
      </c>
      <c r="M267">
        <v>1500</v>
      </c>
      <c r="N267" t="s">
        <v>904</v>
      </c>
    </row>
    <row r="268" spans="1:14">
      <c r="A268" t="s">
        <v>707</v>
      </c>
      <c r="B268">
        <v>43484</v>
      </c>
      <c r="C268" t="s">
        <v>911</v>
      </c>
      <c r="D268" t="s">
        <v>917</v>
      </c>
      <c r="E268" t="s">
        <v>708</v>
      </c>
      <c r="F268" t="s">
        <v>10</v>
      </c>
      <c r="G268" t="s">
        <v>90</v>
      </c>
      <c r="H268">
        <v>3</v>
      </c>
      <c r="I268" t="s">
        <v>908</v>
      </c>
      <c r="J268" t="s">
        <v>926</v>
      </c>
      <c r="K268">
        <v>53</v>
      </c>
      <c r="L268">
        <v>8</v>
      </c>
      <c r="M268">
        <v>3000</v>
      </c>
      <c r="N268" t="s">
        <v>898</v>
      </c>
    </row>
    <row r="269" spans="1:14">
      <c r="A269" t="s">
        <v>728</v>
      </c>
      <c r="B269">
        <v>43490</v>
      </c>
      <c r="C269" t="s">
        <v>911</v>
      </c>
      <c r="D269" t="s">
        <v>917</v>
      </c>
      <c r="E269" t="s">
        <v>729</v>
      </c>
      <c r="F269" t="s">
        <v>50</v>
      </c>
      <c r="G269" t="s">
        <v>559</v>
      </c>
      <c r="H269">
        <v>4</v>
      </c>
      <c r="I269" t="s">
        <v>915</v>
      </c>
      <c r="J269" t="s">
        <v>930</v>
      </c>
      <c r="K269">
        <v>193</v>
      </c>
      <c r="L269">
        <v>8</v>
      </c>
      <c r="M269">
        <v>1500</v>
      </c>
      <c r="N269" t="s">
        <v>900</v>
      </c>
    </row>
    <row r="270" spans="1:14">
      <c r="A270" t="s">
        <v>755</v>
      </c>
      <c r="B270">
        <v>43499</v>
      </c>
      <c r="C270" t="s">
        <v>911</v>
      </c>
      <c r="D270" t="s">
        <v>912</v>
      </c>
      <c r="E270" t="s">
        <v>756</v>
      </c>
      <c r="F270" t="s">
        <v>605</v>
      </c>
      <c r="G270" t="s">
        <v>605</v>
      </c>
      <c r="H270">
        <v>2</v>
      </c>
      <c r="I270" t="s">
        <v>915</v>
      </c>
      <c r="J270" t="s">
        <v>932</v>
      </c>
      <c r="K270">
        <v>44</v>
      </c>
      <c r="L270">
        <v>8</v>
      </c>
      <c r="M270">
        <v>1500</v>
      </c>
      <c r="N270" t="s">
        <v>889</v>
      </c>
    </row>
    <row r="271" spans="1:14">
      <c r="A271" t="s">
        <v>787</v>
      </c>
      <c r="B271">
        <v>43509</v>
      </c>
      <c r="C271" t="s">
        <v>911</v>
      </c>
      <c r="D271" t="s">
        <v>912</v>
      </c>
      <c r="E271" t="s">
        <v>9</v>
      </c>
      <c r="F271" t="s">
        <v>10</v>
      </c>
      <c r="G271" t="s">
        <v>11</v>
      </c>
      <c r="H271">
        <v>2</v>
      </c>
      <c r="I271" t="s">
        <v>915</v>
      </c>
      <c r="J271" t="s">
        <v>919</v>
      </c>
      <c r="K271">
        <v>21</v>
      </c>
      <c r="L271">
        <v>8</v>
      </c>
      <c r="M271">
        <v>1500</v>
      </c>
      <c r="N271" t="s">
        <v>898</v>
      </c>
    </row>
    <row r="272" spans="1:14">
      <c r="A272" t="s">
        <v>802</v>
      </c>
      <c r="B272">
        <v>43516</v>
      </c>
      <c r="C272" t="s">
        <v>911</v>
      </c>
      <c r="D272" t="s">
        <v>912</v>
      </c>
      <c r="E272" t="s">
        <v>67</v>
      </c>
      <c r="F272" t="s">
        <v>68</v>
      </c>
      <c r="G272" t="s">
        <v>69</v>
      </c>
      <c r="H272">
        <v>4</v>
      </c>
      <c r="I272" t="s">
        <v>915</v>
      </c>
      <c r="J272" t="s">
        <v>930</v>
      </c>
      <c r="K272">
        <v>54</v>
      </c>
      <c r="L272">
        <v>8</v>
      </c>
      <c r="M272">
        <v>1500</v>
      </c>
      <c r="N272" t="s">
        <v>899</v>
      </c>
    </row>
    <row r="273" spans="1:14">
      <c r="A273" t="s">
        <v>854</v>
      </c>
      <c r="B273">
        <v>43546</v>
      </c>
      <c r="C273" t="s">
        <v>911</v>
      </c>
      <c r="D273" t="s">
        <v>924</v>
      </c>
      <c r="E273" t="s">
        <v>21</v>
      </c>
      <c r="F273" t="s">
        <v>22</v>
      </c>
      <c r="G273" t="s">
        <v>23</v>
      </c>
      <c r="H273">
        <v>2</v>
      </c>
      <c r="I273" t="s">
        <v>915</v>
      </c>
      <c r="J273" t="s">
        <v>937</v>
      </c>
      <c r="K273">
        <v>17</v>
      </c>
      <c r="L273">
        <v>8</v>
      </c>
      <c r="M273">
        <v>1500</v>
      </c>
      <c r="N273" t="s">
        <v>905</v>
      </c>
    </row>
    <row r="274" spans="1:14">
      <c r="A274" t="s">
        <v>859</v>
      </c>
      <c r="B274">
        <v>43548</v>
      </c>
      <c r="C274" t="s">
        <v>911</v>
      </c>
      <c r="D274" t="s">
        <v>924</v>
      </c>
      <c r="E274" t="s">
        <v>41</v>
      </c>
      <c r="F274" t="s">
        <v>42</v>
      </c>
      <c r="G274" t="s">
        <v>43</v>
      </c>
      <c r="H274">
        <v>3</v>
      </c>
      <c r="I274" t="s">
        <v>915</v>
      </c>
      <c r="J274" t="s">
        <v>938</v>
      </c>
      <c r="K274">
        <v>43</v>
      </c>
      <c r="L274">
        <v>8</v>
      </c>
      <c r="M274">
        <v>1500</v>
      </c>
      <c r="N274" t="s">
        <v>888</v>
      </c>
    </row>
    <row r="275" spans="1:14">
      <c r="A275" t="s">
        <v>874</v>
      </c>
      <c r="B275">
        <v>43553</v>
      </c>
      <c r="C275" t="s">
        <v>911</v>
      </c>
      <c r="D275" t="s">
        <v>924</v>
      </c>
      <c r="E275" t="s">
        <v>87</v>
      </c>
      <c r="F275" t="s">
        <v>30</v>
      </c>
      <c r="G275" t="s">
        <v>31</v>
      </c>
      <c r="H275">
        <v>3</v>
      </c>
      <c r="I275" t="s">
        <v>913</v>
      </c>
      <c r="J275" t="s">
        <v>914</v>
      </c>
      <c r="K275">
        <v>82</v>
      </c>
      <c r="L275">
        <v>8</v>
      </c>
      <c r="M275">
        <v>2500</v>
      </c>
      <c r="N275" t="s">
        <v>894</v>
      </c>
    </row>
    <row r="276" spans="1:14">
      <c r="A276" t="s">
        <v>497</v>
      </c>
      <c r="B276">
        <v>43407</v>
      </c>
      <c r="C276" t="s">
        <v>906</v>
      </c>
      <c r="D276" t="s">
        <v>910</v>
      </c>
      <c r="E276" t="s">
        <v>498</v>
      </c>
      <c r="F276" t="s">
        <v>10</v>
      </c>
      <c r="G276" t="s">
        <v>90</v>
      </c>
      <c r="H276">
        <v>6</v>
      </c>
      <c r="I276" t="s">
        <v>915</v>
      </c>
      <c r="J276" t="s">
        <v>937</v>
      </c>
      <c r="K276">
        <v>50</v>
      </c>
      <c r="L276">
        <v>7</v>
      </c>
      <c r="M276">
        <v>1500</v>
      </c>
      <c r="N276" t="s">
        <v>898</v>
      </c>
    </row>
    <row r="277" spans="1:14">
      <c r="A277" t="s">
        <v>503</v>
      </c>
      <c r="B277">
        <v>43407</v>
      </c>
      <c r="C277" t="s">
        <v>906</v>
      </c>
      <c r="D277" t="s">
        <v>910</v>
      </c>
      <c r="E277" t="s">
        <v>504</v>
      </c>
      <c r="F277" t="s">
        <v>50</v>
      </c>
      <c r="G277" t="s">
        <v>51</v>
      </c>
      <c r="H277">
        <v>7</v>
      </c>
      <c r="I277" t="s">
        <v>915</v>
      </c>
      <c r="J277" t="s">
        <v>938</v>
      </c>
      <c r="K277">
        <v>94</v>
      </c>
      <c r="L277">
        <v>7</v>
      </c>
      <c r="M277">
        <v>1500</v>
      </c>
      <c r="N277" t="s">
        <v>900</v>
      </c>
    </row>
    <row r="278" spans="1:14">
      <c r="A278" t="s">
        <v>635</v>
      </c>
      <c r="B278">
        <v>43458</v>
      </c>
      <c r="C278" t="s">
        <v>906</v>
      </c>
      <c r="D278" t="s">
        <v>929</v>
      </c>
      <c r="E278" t="s">
        <v>636</v>
      </c>
      <c r="F278" t="s">
        <v>38</v>
      </c>
      <c r="G278" t="s">
        <v>556</v>
      </c>
      <c r="H278">
        <v>2</v>
      </c>
      <c r="I278" t="s">
        <v>915</v>
      </c>
      <c r="J278" t="s">
        <v>930</v>
      </c>
      <c r="K278">
        <v>100</v>
      </c>
      <c r="L278">
        <v>7</v>
      </c>
      <c r="M278">
        <v>1500</v>
      </c>
      <c r="N278" t="s">
        <v>904</v>
      </c>
    </row>
    <row r="279" spans="1:14">
      <c r="A279" t="s">
        <v>648</v>
      </c>
      <c r="B279">
        <v>43465</v>
      </c>
      <c r="C279" t="s">
        <v>906</v>
      </c>
      <c r="D279" t="s">
        <v>929</v>
      </c>
      <c r="E279" t="s">
        <v>189</v>
      </c>
      <c r="F279" t="s">
        <v>38</v>
      </c>
      <c r="G279" t="s">
        <v>39</v>
      </c>
      <c r="H279">
        <v>4</v>
      </c>
      <c r="I279" t="s">
        <v>913</v>
      </c>
      <c r="J279" t="s">
        <v>925</v>
      </c>
      <c r="K279">
        <v>200</v>
      </c>
      <c r="L279">
        <v>7</v>
      </c>
      <c r="M279">
        <v>2500</v>
      </c>
      <c r="N279" t="s">
        <v>904</v>
      </c>
    </row>
    <row r="280" spans="1:14">
      <c r="A280" t="s">
        <v>207</v>
      </c>
      <c r="B280">
        <v>43261</v>
      </c>
      <c r="C280" t="s">
        <v>906</v>
      </c>
      <c r="D280" t="s">
        <v>934</v>
      </c>
      <c r="E280" t="s">
        <v>208</v>
      </c>
      <c r="F280" t="s">
        <v>14</v>
      </c>
      <c r="G280" t="s">
        <v>93</v>
      </c>
      <c r="H280">
        <v>2</v>
      </c>
      <c r="I280" t="s">
        <v>908</v>
      </c>
      <c r="J280" t="s">
        <v>926</v>
      </c>
      <c r="K280">
        <v>51</v>
      </c>
      <c r="L280">
        <v>7</v>
      </c>
      <c r="M280">
        <v>3000</v>
      </c>
      <c r="N280" t="s">
        <v>897</v>
      </c>
    </row>
    <row r="281" spans="1:14">
      <c r="A281" t="s">
        <v>682</v>
      </c>
      <c r="B281">
        <v>43477</v>
      </c>
      <c r="C281" t="s">
        <v>911</v>
      </c>
      <c r="D281" t="s">
        <v>917</v>
      </c>
      <c r="E281" t="s">
        <v>549</v>
      </c>
      <c r="F281" t="s">
        <v>72</v>
      </c>
      <c r="G281" t="s">
        <v>73</v>
      </c>
      <c r="H281">
        <v>2</v>
      </c>
      <c r="I281" t="s">
        <v>913</v>
      </c>
      <c r="J281" t="s">
        <v>923</v>
      </c>
      <c r="K281">
        <v>146</v>
      </c>
      <c r="L281">
        <v>7</v>
      </c>
      <c r="M281">
        <v>2500</v>
      </c>
      <c r="N281" t="s">
        <v>887</v>
      </c>
    </row>
    <row r="282" spans="1:14">
      <c r="A282" t="s">
        <v>711</v>
      </c>
      <c r="B282">
        <v>43486</v>
      </c>
      <c r="C282" t="s">
        <v>911</v>
      </c>
      <c r="D282" t="s">
        <v>917</v>
      </c>
      <c r="E282" t="s">
        <v>712</v>
      </c>
      <c r="F282" t="s">
        <v>22</v>
      </c>
      <c r="G282" t="s">
        <v>23</v>
      </c>
      <c r="H282">
        <v>3</v>
      </c>
      <c r="I282" t="s">
        <v>915</v>
      </c>
      <c r="J282" t="s">
        <v>933</v>
      </c>
      <c r="K282">
        <v>17</v>
      </c>
      <c r="L282">
        <v>7</v>
      </c>
      <c r="M282">
        <v>1500</v>
      </c>
      <c r="N282" t="s">
        <v>905</v>
      </c>
    </row>
    <row r="283" spans="1:14">
      <c r="A283" t="s">
        <v>792</v>
      </c>
      <c r="B283">
        <v>43510</v>
      </c>
      <c r="C283" t="s">
        <v>911</v>
      </c>
      <c r="D283" t="s">
        <v>912</v>
      </c>
      <c r="E283" t="s">
        <v>29</v>
      </c>
      <c r="F283" t="s">
        <v>30</v>
      </c>
      <c r="G283" t="s">
        <v>31</v>
      </c>
      <c r="H283">
        <v>1</v>
      </c>
      <c r="I283" t="s">
        <v>908</v>
      </c>
      <c r="J283" t="s">
        <v>928</v>
      </c>
      <c r="K283">
        <v>78</v>
      </c>
      <c r="L283">
        <v>7</v>
      </c>
      <c r="M283">
        <v>3000</v>
      </c>
      <c r="N283" t="s">
        <v>894</v>
      </c>
    </row>
    <row r="284" spans="1:14">
      <c r="A284" t="s">
        <v>210</v>
      </c>
      <c r="B284">
        <v>43262</v>
      </c>
      <c r="C284" t="s">
        <v>906</v>
      </c>
      <c r="D284" t="s">
        <v>934</v>
      </c>
      <c r="E284" t="s">
        <v>211</v>
      </c>
      <c r="F284" t="s">
        <v>10</v>
      </c>
      <c r="G284" t="s">
        <v>90</v>
      </c>
      <c r="H284">
        <v>1</v>
      </c>
      <c r="I284" t="s">
        <v>915</v>
      </c>
      <c r="J284" t="s">
        <v>932</v>
      </c>
      <c r="K284">
        <v>17</v>
      </c>
      <c r="L284">
        <v>6</v>
      </c>
      <c r="M284">
        <v>1500</v>
      </c>
      <c r="N284" t="s">
        <v>898</v>
      </c>
    </row>
    <row r="285" spans="1:14">
      <c r="A285" t="s">
        <v>420</v>
      </c>
      <c r="B285">
        <v>43374</v>
      </c>
      <c r="C285" t="s">
        <v>906</v>
      </c>
      <c r="D285" t="s">
        <v>918</v>
      </c>
      <c r="E285" t="s">
        <v>421</v>
      </c>
      <c r="F285" t="s">
        <v>14</v>
      </c>
      <c r="G285" t="s">
        <v>15</v>
      </c>
      <c r="H285">
        <v>4</v>
      </c>
      <c r="I285" t="s">
        <v>915</v>
      </c>
      <c r="J285" t="s">
        <v>919</v>
      </c>
      <c r="K285">
        <v>64</v>
      </c>
      <c r="L285">
        <v>6</v>
      </c>
      <c r="M285">
        <v>1500</v>
      </c>
      <c r="N285" t="s">
        <v>897</v>
      </c>
    </row>
    <row r="286" spans="1:14">
      <c r="A286" t="s">
        <v>432</v>
      </c>
      <c r="B286">
        <v>43380</v>
      </c>
      <c r="C286" t="s">
        <v>906</v>
      </c>
      <c r="D286" t="s">
        <v>918</v>
      </c>
      <c r="E286" t="s">
        <v>433</v>
      </c>
      <c r="F286" t="s">
        <v>38</v>
      </c>
      <c r="G286" t="s">
        <v>39</v>
      </c>
      <c r="H286">
        <v>1</v>
      </c>
      <c r="I286" t="s">
        <v>915</v>
      </c>
      <c r="J286" t="s">
        <v>932</v>
      </c>
      <c r="K286">
        <v>16</v>
      </c>
      <c r="L286">
        <v>6</v>
      </c>
      <c r="M286">
        <v>1500</v>
      </c>
      <c r="N286" t="s">
        <v>904</v>
      </c>
    </row>
    <row r="287" spans="1:14">
      <c r="A287" t="s">
        <v>533</v>
      </c>
      <c r="B287">
        <v>43419</v>
      </c>
      <c r="C287" t="s">
        <v>906</v>
      </c>
      <c r="D287" t="s">
        <v>910</v>
      </c>
      <c r="E287" t="s">
        <v>534</v>
      </c>
      <c r="F287" t="s">
        <v>10</v>
      </c>
      <c r="G287" t="s">
        <v>90</v>
      </c>
      <c r="H287">
        <v>4</v>
      </c>
      <c r="I287" t="s">
        <v>915</v>
      </c>
      <c r="J287" t="s">
        <v>932</v>
      </c>
      <c r="K287">
        <v>100</v>
      </c>
      <c r="L287">
        <v>6</v>
      </c>
      <c r="M287">
        <v>1500</v>
      </c>
      <c r="N287" t="s">
        <v>898</v>
      </c>
    </row>
    <row r="288" spans="1:14">
      <c r="A288" t="s">
        <v>578</v>
      </c>
      <c r="B288">
        <v>43435</v>
      </c>
      <c r="C288" t="s">
        <v>906</v>
      </c>
      <c r="D288" t="s">
        <v>929</v>
      </c>
      <c r="E288" t="s">
        <v>579</v>
      </c>
      <c r="F288" t="s">
        <v>38</v>
      </c>
      <c r="G288" t="s">
        <v>556</v>
      </c>
      <c r="H288">
        <v>6</v>
      </c>
      <c r="I288" t="s">
        <v>915</v>
      </c>
      <c r="J288" t="s">
        <v>935</v>
      </c>
      <c r="K288">
        <v>83</v>
      </c>
      <c r="L288">
        <v>6</v>
      </c>
      <c r="M288">
        <v>1500</v>
      </c>
      <c r="N288" t="s">
        <v>904</v>
      </c>
    </row>
    <row r="289" spans="1:14">
      <c r="A289" t="s">
        <v>600</v>
      </c>
      <c r="B289">
        <v>43444</v>
      </c>
      <c r="C289" t="s">
        <v>906</v>
      </c>
      <c r="D289" t="s">
        <v>929</v>
      </c>
      <c r="E289" t="s">
        <v>601</v>
      </c>
      <c r="F289" t="s">
        <v>10</v>
      </c>
      <c r="G289" t="s">
        <v>90</v>
      </c>
      <c r="H289">
        <v>7</v>
      </c>
      <c r="I289" t="s">
        <v>915</v>
      </c>
      <c r="J289" t="s">
        <v>919</v>
      </c>
      <c r="K289">
        <v>79</v>
      </c>
      <c r="L289">
        <v>6</v>
      </c>
      <c r="M289">
        <v>1500</v>
      </c>
      <c r="N289" t="s">
        <v>898</v>
      </c>
    </row>
    <row r="290" spans="1:14">
      <c r="A290" t="s">
        <v>646</v>
      </c>
      <c r="B290">
        <v>43464</v>
      </c>
      <c r="C290" t="s">
        <v>906</v>
      </c>
      <c r="D290" t="s">
        <v>929</v>
      </c>
      <c r="E290" t="s">
        <v>647</v>
      </c>
      <c r="F290" t="s">
        <v>14</v>
      </c>
      <c r="G290" t="s">
        <v>93</v>
      </c>
      <c r="H290">
        <v>5</v>
      </c>
      <c r="I290" t="s">
        <v>915</v>
      </c>
      <c r="J290" t="s">
        <v>938</v>
      </c>
      <c r="K290">
        <v>57</v>
      </c>
      <c r="L290">
        <v>6</v>
      </c>
      <c r="M290">
        <v>1500</v>
      </c>
      <c r="N290" t="s">
        <v>897</v>
      </c>
    </row>
    <row r="291" spans="1:14">
      <c r="A291" t="s">
        <v>761</v>
      </c>
      <c r="B291">
        <v>43500</v>
      </c>
      <c r="C291" t="s">
        <v>911</v>
      </c>
      <c r="D291" t="s">
        <v>912</v>
      </c>
      <c r="E291" t="s">
        <v>762</v>
      </c>
      <c r="F291" t="s">
        <v>605</v>
      </c>
      <c r="G291" t="s">
        <v>605</v>
      </c>
      <c r="H291">
        <v>6</v>
      </c>
      <c r="I291" t="s">
        <v>915</v>
      </c>
      <c r="J291" t="s">
        <v>937</v>
      </c>
      <c r="K291">
        <v>62</v>
      </c>
      <c r="L291">
        <v>6</v>
      </c>
      <c r="M291">
        <v>1500</v>
      </c>
      <c r="N291" t="s">
        <v>889</v>
      </c>
    </row>
    <row r="292" spans="1:14">
      <c r="A292" t="s">
        <v>763</v>
      </c>
      <c r="B292">
        <v>43500</v>
      </c>
      <c r="C292" t="s">
        <v>911</v>
      </c>
      <c r="D292" t="s">
        <v>912</v>
      </c>
      <c r="E292" t="s">
        <v>41</v>
      </c>
      <c r="F292" t="s">
        <v>14</v>
      </c>
      <c r="G292" t="s">
        <v>93</v>
      </c>
      <c r="H292">
        <v>3</v>
      </c>
      <c r="I292" t="s">
        <v>915</v>
      </c>
      <c r="J292" t="s">
        <v>933</v>
      </c>
      <c r="K292">
        <v>16</v>
      </c>
      <c r="L292">
        <v>6</v>
      </c>
      <c r="M292">
        <v>1500</v>
      </c>
      <c r="N292" t="s">
        <v>897</v>
      </c>
    </row>
    <row r="293" spans="1:14">
      <c r="A293" t="s">
        <v>834</v>
      </c>
      <c r="B293">
        <v>43536</v>
      </c>
      <c r="C293" t="s">
        <v>911</v>
      </c>
      <c r="D293" t="s">
        <v>924</v>
      </c>
      <c r="E293" t="s">
        <v>137</v>
      </c>
      <c r="F293" t="s">
        <v>54</v>
      </c>
      <c r="G293" t="s">
        <v>51</v>
      </c>
      <c r="H293">
        <v>1</v>
      </c>
      <c r="I293" t="s">
        <v>915</v>
      </c>
      <c r="J293" t="s">
        <v>930</v>
      </c>
      <c r="K293">
        <v>20</v>
      </c>
      <c r="L293">
        <v>6</v>
      </c>
      <c r="M293">
        <v>1500</v>
      </c>
      <c r="N293" t="s">
        <v>892</v>
      </c>
    </row>
    <row r="294" spans="1:14">
      <c r="A294" t="s">
        <v>481</v>
      </c>
      <c r="B294">
        <v>43402</v>
      </c>
      <c r="C294" t="s">
        <v>906</v>
      </c>
      <c r="D294" t="s">
        <v>918</v>
      </c>
      <c r="E294" t="s">
        <v>482</v>
      </c>
      <c r="F294" t="s">
        <v>72</v>
      </c>
      <c r="G294" t="s">
        <v>73</v>
      </c>
      <c r="H294">
        <v>1</v>
      </c>
      <c r="I294" t="s">
        <v>915</v>
      </c>
      <c r="J294" t="s">
        <v>932</v>
      </c>
      <c r="K294">
        <v>16</v>
      </c>
      <c r="L294">
        <v>5</v>
      </c>
      <c r="M294">
        <v>1500</v>
      </c>
      <c r="N294" t="s">
        <v>887</v>
      </c>
    </row>
    <row r="295" spans="1:14">
      <c r="A295" t="s">
        <v>593</v>
      </c>
      <c r="B295">
        <v>43440</v>
      </c>
      <c r="C295" t="s">
        <v>906</v>
      </c>
      <c r="D295" t="s">
        <v>929</v>
      </c>
      <c r="E295" t="s">
        <v>463</v>
      </c>
      <c r="F295" t="s">
        <v>14</v>
      </c>
      <c r="G295" t="s">
        <v>93</v>
      </c>
      <c r="H295">
        <v>3</v>
      </c>
      <c r="I295" t="s">
        <v>915</v>
      </c>
      <c r="J295" t="s">
        <v>932</v>
      </c>
      <c r="K295">
        <v>43</v>
      </c>
      <c r="L295">
        <v>5</v>
      </c>
      <c r="M295">
        <v>1500</v>
      </c>
      <c r="N295" t="s">
        <v>897</v>
      </c>
    </row>
    <row r="296" spans="1:14">
      <c r="A296" t="s">
        <v>739</v>
      </c>
      <c r="B296">
        <v>43495</v>
      </c>
      <c r="C296" t="s">
        <v>911</v>
      </c>
      <c r="D296" t="s">
        <v>917</v>
      </c>
      <c r="E296" t="s">
        <v>740</v>
      </c>
      <c r="F296" t="s">
        <v>605</v>
      </c>
      <c r="G296" t="s">
        <v>605</v>
      </c>
      <c r="H296">
        <v>2</v>
      </c>
      <c r="I296" t="s">
        <v>915</v>
      </c>
      <c r="J296" t="s">
        <v>919</v>
      </c>
      <c r="K296">
        <v>230</v>
      </c>
      <c r="L296">
        <v>5</v>
      </c>
      <c r="M296">
        <v>1500</v>
      </c>
      <c r="N296" t="s">
        <v>889</v>
      </c>
    </row>
    <row r="297" spans="1:14">
      <c r="A297" t="s">
        <v>800</v>
      </c>
      <c r="B297">
        <v>43515</v>
      </c>
      <c r="C297" t="s">
        <v>911</v>
      </c>
      <c r="D297" t="s">
        <v>912</v>
      </c>
      <c r="E297" t="s">
        <v>60</v>
      </c>
      <c r="F297" t="s">
        <v>61</v>
      </c>
      <c r="G297" t="s">
        <v>62</v>
      </c>
      <c r="H297">
        <v>3</v>
      </c>
      <c r="I297" t="s">
        <v>915</v>
      </c>
      <c r="J297" t="s">
        <v>932</v>
      </c>
      <c r="K297">
        <v>155</v>
      </c>
      <c r="L297">
        <v>5</v>
      </c>
      <c r="M297">
        <v>1500</v>
      </c>
      <c r="N297" t="s">
        <v>902</v>
      </c>
    </row>
    <row r="298" spans="1:14">
      <c r="A298" t="s">
        <v>805</v>
      </c>
      <c r="B298">
        <v>43517</v>
      </c>
      <c r="C298" t="s">
        <v>911</v>
      </c>
      <c r="D298" t="s">
        <v>912</v>
      </c>
      <c r="E298" t="s">
        <v>77</v>
      </c>
      <c r="F298" t="s">
        <v>10</v>
      </c>
      <c r="G298" t="s">
        <v>11</v>
      </c>
      <c r="H298">
        <v>6</v>
      </c>
      <c r="I298" t="s">
        <v>915</v>
      </c>
      <c r="J298" t="s">
        <v>933</v>
      </c>
      <c r="K298">
        <v>92</v>
      </c>
      <c r="L298">
        <v>5</v>
      </c>
      <c r="M298">
        <v>1500</v>
      </c>
      <c r="N298" t="s">
        <v>898</v>
      </c>
    </row>
    <row r="299" spans="1:14">
      <c r="A299" t="s">
        <v>858</v>
      </c>
      <c r="B299">
        <v>43547</v>
      </c>
      <c r="C299" t="s">
        <v>911</v>
      </c>
      <c r="D299" t="s">
        <v>924</v>
      </c>
      <c r="E299" t="s">
        <v>37</v>
      </c>
      <c r="F299" t="s">
        <v>38</v>
      </c>
      <c r="G299" t="s">
        <v>39</v>
      </c>
      <c r="H299">
        <v>2</v>
      </c>
      <c r="I299" t="s">
        <v>915</v>
      </c>
      <c r="J299" t="s">
        <v>932</v>
      </c>
      <c r="K299">
        <v>95</v>
      </c>
      <c r="L299">
        <v>5</v>
      </c>
      <c r="M299">
        <v>1500</v>
      </c>
      <c r="N299" t="s">
        <v>904</v>
      </c>
    </row>
    <row r="300" spans="1:14">
      <c r="A300" t="s">
        <v>864</v>
      </c>
      <c r="B300">
        <v>43550</v>
      </c>
      <c r="C300" t="s">
        <v>911</v>
      </c>
      <c r="D300" t="s">
        <v>924</v>
      </c>
      <c r="E300" t="s">
        <v>60</v>
      </c>
      <c r="F300" t="s">
        <v>61</v>
      </c>
      <c r="G300" t="s">
        <v>62</v>
      </c>
      <c r="H300">
        <v>2</v>
      </c>
      <c r="I300" t="s">
        <v>915</v>
      </c>
      <c r="J300" t="s">
        <v>933</v>
      </c>
      <c r="K300">
        <v>11</v>
      </c>
      <c r="L300">
        <v>5</v>
      </c>
      <c r="M300">
        <v>1500</v>
      </c>
      <c r="N300" t="s">
        <v>902</v>
      </c>
    </row>
    <row r="301" spans="1:14">
      <c r="A301" t="s">
        <v>24</v>
      </c>
      <c r="B301">
        <v>43196</v>
      </c>
      <c r="C301" t="s">
        <v>906</v>
      </c>
      <c r="D301" t="s">
        <v>921</v>
      </c>
      <c r="E301" t="s">
        <v>25</v>
      </c>
      <c r="F301" t="s">
        <v>26</v>
      </c>
      <c r="G301" t="s">
        <v>27</v>
      </c>
      <c r="H301">
        <v>2</v>
      </c>
      <c r="I301" t="s">
        <v>915</v>
      </c>
      <c r="J301" t="s">
        <v>935</v>
      </c>
      <c r="K301">
        <v>87</v>
      </c>
      <c r="L301">
        <v>4</v>
      </c>
      <c r="M301">
        <v>1500</v>
      </c>
      <c r="N301" t="s">
        <v>895</v>
      </c>
    </row>
    <row r="302" spans="1:14">
      <c r="A302" t="s">
        <v>390</v>
      </c>
      <c r="B302">
        <v>43358</v>
      </c>
      <c r="C302" t="s">
        <v>906</v>
      </c>
      <c r="D302" t="s">
        <v>920</v>
      </c>
      <c r="E302" t="s">
        <v>391</v>
      </c>
      <c r="F302" t="s">
        <v>18</v>
      </c>
      <c r="G302" t="s">
        <v>19</v>
      </c>
      <c r="H302">
        <v>1</v>
      </c>
      <c r="I302" t="s">
        <v>915</v>
      </c>
      <c r="J302" t="s">
        <v>933</v>
      </c>
      <c r="K302">
        <v>15</v>
      </c>
      <c r="L302">
        <v>4</v>
      </c>
      <c r="M302">
        <v>1500</v>
      </c>
      <c r="N302" t="s">
        <v>901</v>
      </c>
    </row>
    <row r="303" spans="1:14">
      <c r="A303" t="s">
        <v>527</v>
      </c>
      <c r="B303">
        <v>43419</v>
      </c>
      <c r="C303" t="s">
        <v>906</v>
      </c>
      <c r="D303" t="s">
        <v>910</v>
      </c>
      <c r="E303" t="s">
        <v>528</v>
      </c>
      <c r="F303" t="s">
        <v>38</v>
      </c>
      <c r="G303" t="s">
        <v>39</v>
      </c>
      <c r="H303">
        <v>3</v>
      </c>
      <c r="I303" t="s">
        <v>915</v>
      </c>
      <c r="J303" t="s">
        <v>919</v>
      </c>
      <c r="K303">
        <v>128</v>
      </c>
      <c r="L303">
        <v>4</v>
      </c>
      <c r="M303">
        <v>1500</v>
      </c>
      <c r="N303" t="s">
        <v>904</v>
      </c>
    </row>
    <row r="304" spans="1:14">
      <c r="A304" t="s">
        <v>544</v>
      </c>
      <c r="B304">
        <v>43424</v>
      </c>
      <c r="C304" t="s">
        <v>906</v>
      </c>
      <c r="D304" t="s">
        <v>910</v>
      </c>
      <c r="E304" t="s">
        <v>301</v>
      </c>
      <c r="F304" t="s">
        <v>72</v>
      </c>
      <c r="G304" t="s">
        <v>73</v>
      </c>
      <c r="H304">
        <v>1</v>
      </c>
      <c r="I304" t="s">
        <v>915</v>
      </c>
      <c r="J304" t="s">
        <v>936</v>
      </c>
      <c r="K304">
        <v>10</v>
      </c>
      <c r="L304">
        <v>4</v>
      </c>
      <c r="M304">
        <v>1500</v>
      </c>
      <c r="N304" t="s">
        <v>887</v>
      </c>
    </row>
    <row r="305" spans="1:14">
      <c r="A305" t="s">
        <v>633</v>
      </c>
      <c r="B305">
        <v>43457</v>
      </c>
      <c r="C305" t="s">
        <v>906</v>
      </c>
      <c r="D305" t="s">
        <v>929</v>
      </c>
      <c r="E305" t="s">
        <v>634</v>
      </c>
      <c r="F305" t="s">
        <v>18</v>
      </c>
      <c r="G305" t="s">
        <v>553</v>
      </c>
      <c r="H305">
        <v>1</v>
      </c>
      <c r="I305" t="s">
        <v>915</v>
      </c>
      <c r="J305" t="s">
        <v>930</v>
      </c>
      <c r="K305">
        <v>28</v>
      </c>
      <c r="L305">
        <v>4</v>
      </c>
      <c r="M305">
        <v>1500</v>
      </c>
      <c r="N305" t="s">
        <v>901</v>
      </c>
    </row>
    <row r="306" spans="1:14">
      <c r="A306" t="s">
        <v>671</v>
      </c>
      <c r="B306">
        <v>43471</v>
      </c>
      <c r="C306" t="s">
        <v>911</v>
      </c>
      <c r="D306" t="s">
        <v>917</v>
      </c>
      <c r="E306" t="s">
        <v>672</v>
      </c>
      <c r="F306" t="s">
        <v>65</v>
      </c>
      <c r="G306" t="s">
        <v>65</v>
      </c>
      <c r="H306">
        <v>2</v>
      </c>
      <c r="I306" t="s">
        <v>915</v>
      </c>
      <c r="J306" t="s">
        <v>932</v>
      </c>
      <c r="K306">
        <v>55</v>
      </c>
      <c r="L306">
        <v>4</v>
      </c>
      <c r="M306">
        <v>1500</v>
      </c>
      <c r="N306" t="s">
        <v>890</v>
      </c>
    </row>
    <row r="307" spans="1:14">
      <c r="A307" t="s">
        <v>689</v>
      </c>
      <c r="B307">
        <v>43478</v>
      </c>
      <c r="C307" t="s">
        <v>911</v>
      </c>
      <c r="D307" t="s">
        <v>917</v>
      </c>
      <c r="E307" t="s">
        <v>159</v>
      </c>
      <c r="F307" t="s">
        <v>14</v>
      </c>
      <c r="G307" t="s">
        <v>93</v>
      </c>
      <c r="H307">
        <v>1</v>
      </c>
      <c r="I307" t="s">
        <v>915</v>
      </c>
      <c r="J307" t="s">
        <v>938</v>
      </c>
      <c r="K307">
        <v>13</v>
      </c>
      <c r="L307">
        <v>4</v>
      </c>
      <c r="M307">
        <v>1500</v>
      </c>
      <c r="N307" t="s">
        <v>897</v>
      </c>
    </row>
    <row r="308" spans="1:14">
      <c r="A308" t="s">
        <v>781</v>
      </c>
      <c r="B308">
        <v>43505</v>
      </c>
      <c r="C308" t="s">
        <v>911</v>
      </c>
      <c r="D308" t="s">
        <v>912</v>
      </c>
      <c r="E308" t="s">
        <v>782</v>
      </c>
      <c r="F308" t="s">
        <v>34</v>
      </c>
      <c r="G308" t="s">
        <v>35</v>
      </c>
      <c r="H308">
        <v>1</v>
      </c>
      <c r="I308" t="s">
        <v>915</v>
      </c>
      <c r="J308" t="s">
        <v>932</v>
      </c>
      <c r="K308">
        <v>22</v>
      </c>
      <c r="L308">
        <v>4</v>
      </c>
      <c r="M308">
        <v>1500</v>
      </c>
      <c r="N308" t="s">
        <v>903</v>
      </c>
    </row>
    <row r="309" spans="1:14">
      <c r="A309" t="s">
        <v>847</v>
      </c>
      <c r="B309">
        <v>43543</v>
      </c>
      <c r="C309" t="s">
        <v>911</v>
      </c>
      <c r="D309" t="s">
        <v>924</v>
      </c>
      <c r="E309" t="s">
        <v>161</v>
      </c>
      <c r="F309" t="s">
        <v>30</v>
      </c>
      <c r="G309" t="s">
        <v>31</v>
      </c>
      <c r="H309">
        <v>3</v>
      </c>
      <c r="I309" t="s">
        <v>915</v>
      </c>
      <c r="J309" t="s">
        <v>933</v>
      </c>
      <c r="K309">
        <v>21</v>
      </c>
      <c r="L309">
        <v>4</v>
      </c>
      <c r="M309">
        <v>1500</v>
      </c>
      <c r="N309" t="s">
        <v>894</v>
      </c>
    </row>
    <row r="310" spans="1:14">
      <c r="A310" t="s">
        <v>397</v>
      </c>
      <c r="B310">
        <v>43364</v>
      </c>
      <c r="C310" t="s">
        <v>906</v>
      </c>
      <c r="D310" t="s">
        <v>920</v>
      </c>
      <c r="E310" t="s">
        <v>398</v>
      </c>
      <c r="F310" t="s">
        <v>34</v>
      </c>
      <c r="G310" t="s">
        <v>35</v>
      </c>
      <c r="H310">
        <v>1</v>
      </c>
      <c r="I310" t="s">
        <v>915</v>
      </c>
      <c r="J310" t="s">
        <v>932</v>
      </c>
      <c r="K310">
        <v>12</v>
      </c>
      <c r="L310">
        <v>3</v>
      </c>
      <c r="M310">
        <v>1500</v>
      </c>
      <c r="N310" t="s">
        <v>903</v>
      </c>
    </row>
    <row r="311" spans="1:14">
      <c r="A311" t="s">
        <v>567</v>
      </c>
      <c r="B311">
        <v>43429</v>
      </c>
      <c r="C311" t="s">
        <v>906</v>
      </c>
      <c r="D311" t="s">
        <v>910</v>
      </c>
      <c r="E311" t="s">
        <v>95</v>
      </c>
      <c r="F311" t="s">
        <v>38</v>
      </c>
      <c r="G311" t="s">
        <v>556</v>
      </c>
      <c r="H311">
        <v>3</v>
      </c>
      <c r="I311" t="s">
        <v>915</v>
      </c>
      <c r="J311" t="s">
        <v>933</v>
      </c>
      <c r="K311">
        <v>37</v>
      </c>
      <c r="L311">
        <v>3</v>
      </c>
      <c r="M311">
        <v>1500</v>
      </c>
      <c r="N311" t="s">
        <v>904</v>
      </c>
    </row>
    <row r="312" spans="1:14">
      <c r="A312" t="s">
        <v>626</v>
      </c>
      <c r="B312">
        <v>43453</v>
      </c>
      <c r="C312" t="s">
        <v>906</v>
      </c>
      <c r="D312" t="s">
        <v>929</v>
      </c>
      <c r="E312" t="s">
        <v>627</v>
      </c>
      <c r="F312" t="s">
        <v>50</v>
      </c>
      <c r="G312" t="s">
        <v>559</v>
      </c>
      <c r="H312">
        <v>1</v>
      </c>
      <c r="I312" t="s">
        <v>913</v>
      </c>
      <c r="J312" t="s">
        <v>925</v>
      </c>
      <c r="K312">
        <v>277</v>
      </c>
      <c r="L312">
        <v>3</v>
      </c>
      <c r="M312">
        <v>2500</v>
      </c>
      <c r="N312" t="s">
        <v>900</v>
      </c>
    </row>
    <row r="313" spans="1:14">
      <c r="A313" t="s">
        <v>737</v>
      </c>
      <c r="B313">
        <v>43494</v>
      </c>
      <c r="C313" t="s">
        <v>911</v>
      </c>
      <c r="D313" t="s">
        <v>917</v>
      </c>
      <c r="E313" t="s">
        <v>738</v>
      </c>
      <c r="F313" t="s">
        <v>605</v>
      </c>
      <c r="G313" t="s">
        <v>605</v>
      </c>
      <c r="H313">
        <v>1</v>
      </c>
      <c r="I313" t="s">
        <v>915</v>
      </c>
      <c r="J313" t="s">
        <v>938</v>
      </c>
      <c r="K313">
        <v>13</v>
      </c>
      <c r="L313">
        <v>3</v>
      </c>
      <c r="M313">
        <v>1500</v>
      </c>
      <c r="N313" t="s">
        <v>889</v>
      </c>
    </row>
    <row r="314" spans="1:14">
      <c r="A314" t="s">
        <v>821</v>
      </c>
      <c r="B314">
        <v>43528</v>
      </c>
      <c r="C314" t="s">
        <v>911</v>
      </c>
      <c r="D314" t="s">
        <v>924</v>
      </c>
      <c r="E314" t="s">
        <v>111</v>
      </c>
      <c r="F314" t="s">
        <v>10</v>
      </c>
      <c r="G314" t="s">
        <v>90</v>
      </c>
      <c r="H314">
        <v>8</v>
      </c>
      <c r="I314" t="s">
        <v>915</v>
      </c>
      <c r="J314" t="s">
        <v>933</v>
      </c>
      <c r="K314">
        <v>32</v>
      </c>
      <c r="L314">
        <v>3</v>
      </c>
      <c r="M314">
        <v>1500</v>
      </c>
      <c r="N314" t="s">
        <v>898</v>
      </c>
    </row>
    <row r="315" spans="1:14">
      <c r="A315" t="s">
        <v>855</v>
      </c>
      <c r="B315">
        <v>43546</v>
      </c>
      <c r="C315" t="s">
        <v>911</v>
      </c>
      <c r="D315" t="s">
        <v>924</v>
      </c>
      <c r="E315" t="s">
        <v>25</v>
      </c>
      <c r="F315" t="s">
        <v>26</v>
      </c>
      <c r="G315" t="s">
        <v>27</v>
      </c>
      <c r="H315">
        <v>2</v>
      </c>
      <c r="I315" t="s">
        <v>915</v>
      </c>
      <c r="J315" t="s">
        <v>933</v>
      </c>
      <c r="K315">
        <v>18</v>
      </c>
      <c r="L315">
        <v>3</v>
      </c>
      <c r="M315">
        <v>1500</v>
      </c>
      <c r="N315" t="s">
        <v>895</v>
      </c>
    </row>
    <row r="316" spans="1:14">
      <c r="A316" t="s">
        <v>875</v>
      </c>
      <c r="B316">
        <v>43554</v>
      </c>
      <c r="C316" t="s">
        <v>911</v>
      </c>
      <c r="D316" t="s">
        <v>924</v>
      </c>
      <c r="E316" t="s">
        <v>89</v>
      </c>
      <c r="F316" t="s">
        <v>10</v>
      </c>
      <c r="G316" t="s">
        <v>90</v>
      </c>
      <c r="H316">
        <v>1</v>
      </c>
      <c r="I316" t="s">
        <v>915</v>
      </c>
      <c r="J316" t="s">
        <v>937</v>
      </c>
      <c r="K316">
        <v>9</v>
      </c>
      <c r="L316">
        <v>3</v>
      </c>
      <c r="M316">
        <v>1500</v>
      </c>
      <c r="N316" t="s">
        <v>898</v>
      </c>
    </row>
    <row r="317" spans="1:14">
      <c r="A317" t="s">
        <v>511</v>
      </c>
      <c r="B317">
        <v>43410</v>
      </c>
      <c r="C317" t="s">
        <v>906</v>
      </c>
      <c r="D317" t="s">
        <v>910</v>
      </c>
      <c r="E317" t="s">
        <v>512</v>
      </c>
      <c r="F317" t="s">
        <v>68</v>
      </c>
      <c r="G317" t="s">
        <v>69</v>
      </c>
      <c r="H317">
        <v>2</v>
      </c>
      <c r="I317" t="s">
        <v>915</v>
      </c>
      <c r="J317" t="s">
        <v>933</v>
      </c>
      <c r="K317">
        <v>10</v>
      </c>
      <c r="L317">
        <v>2</v>
      </c>
      <c r="M317">
        <v>1500</v>
      </c>
      <c r="N317" t="s">
        <v>899</v>
      </c>
    </row>
    <row r="318" spans="1:14">
      <c r="A318" t="s">
        <v>572</v>
      </c>
      <c r="B318">
        <v>43432</v>
      </c>
      <c r="C318" t="s">
        <v>906</v>
      </c>
      <c r="D318" t="s">
        <v>910</v>
      </c>
      <c r="E318" t="s">
        <v>573</v>
      </c>
      <c r="F318" t="s">
        <v>10</v>
      </c>
      <c r="G318" t="s">
        <v>90</v>
      </c>
      <c r="H318">
        <v>4</v>
      </c>
      <c r="I318" t="s">
        <v>915</v>
      </c>
      <c r="J318" t="s">
        <v>933</v>
      </c>
      <c r="K318">
        <v>24</v>
      </c>
      <c r="L318">
        <v>2</v>
      </c>
      <c r="M318">
        <v>1500</v>
      </c>
      <c r="N318" t="s">
        <v>898</v>
      </c>
    </row>
    <row r="319" spans="1:14">
      <c r="A319" t="s">
        <v>580</v>
      </c>
      <c r="B319">
        <v>43436</v>
      </c>
      <c r="C319" t="s">
        <v>906</v>
      </c>
      <c r="D319" t="s">
        <v>929</v>
      </c>
      <c r="E319" t="s">
        <v>463</v>
      </c>
      <c r="F319" t="s">
        <v>50</v>
      </c>
      <c r="G319" t="s">
        <v>559</v>
      </c>
      <c r="H319">
        <v>3</v>
      </c>
      <c r="I319" t="s">
        <v>915</v>
      </c>
      <c r="J319" t="s">
        <v>933</v>
      </c>
      <c r="K319">
        <v>18</v>
      </c>
      <c r="L319">
        <v>2</v>
      </c>
      <c r="M319">
        <v>1500</v>
      </c>
      <c r="N319" t="s">
        <v>900</v>
      </c>
    </row>
    <row r="320" spans="1:14">
      <c r="A320" t="s">
        <v>584</v>
      </c>
      <c r="B320">
        <v>43438</v>
      </c>
      <c r="C320" t="s">
        <v>906</v>
      </c>
      <c r="D320" t="s">
        <v>929</v>
      </c>
      <c r="E320" t="s">
        <v>250</v>
      </c>
      <c r="F320" t="s">
        <v>14</v>
      </c>
      <c r="G320" t="s">
        <v>93</v>
      </c>
      <c r="H320">
        <v>2</v>
      </c>
      <c r="I320" t="s">
        <v>915</v>
      </c>
      <c r="J320" t="s">
        <v>933</v>
      </c>
      <c r="K320">
        <v>25</v>
      </c>
      <c r="L320">
        <v>2</v>
      </c>
      <c r="M320">
        <v>1500</v>
      </c>
      <c r="N320" t="s">
        <v>897</v>
      </c>
    </row>
    <row r="321" spans="1:14">
      <c r="A321" t="s">
        <v>597</v>
      </c>
      <c r="B321">
        <v>43443</v>
      </c>
      <c r="C321" t="s">
        <v>906</v>
      </c>
      <c r="D321" t="s">
        <v>929</v>
      </c>
      <c r="E321" t="s">
        <v>522</v>
      </c>
      <c r="F321" t="s">
        <v>50</v>
      </c>
      <c r="G321" t="s">
        <v>559</v>
      </c>
      <c r="H321">
        <v>1</v>
      </c>
      <c r="I321" t="s">
        <v>915</v>
      </c>
      <c r="J321" t="s">
        <v>938</v>
      </c>
      <c r="K321">
        <v>15</v>
      </c>
      <c r="L321">
        <v>2</v>
      </c>
      <c r="M321">
        <v>1500</v>
      </c>
      <c r="N321" t="s">
        <v>900</v>
      </c>
    </row>
    <row r="322" spans="1:14">
      <c r="A322" t="s">
        <v>714</v>
      </c>
      <c r="B322">
        <v>43486</v>
      </c>
      <c r="C322" t="s">
        <v>911</v>
      </c>
      <c r="D322" t="s">
        <v>917</v>
      </c>
      <c r="E322" t="s">
        <v>538</v>
      </c>
      <c r="F322" t="s">
        <v>38</v>
      </c>
      <c r="G322" t="s">
        <v>556</v>
      </c>
      <c r="H322">
        <v>2</v>
      </c>
      <c r="I322" t="s">
        <v>915</v>
      </c>
      <c r="J322" t="s">
        <v>937</v>
      </c>
      <c r="K322">
        <v>17</v>
      </c>
      <c r="L322">
        <v>2</v>
      </c>
      <c r="M322">
        <v>1500</v>
      </c>
      <c r="N322" t="s">
        <v>904</v>
      </c>
    </row>
    <row r="323" spans="1:14">
      <c r="A323" t="s">
        <v>727</v>
      </c>
      <c r="B323">
        <v>43490</v>
      </c>
      <c r="C323" t="s">
        <v>911</v>
      </c>
      <c r="D323" t="s">
        <v>917</v>
      </c>
      <c r="E323" t="s">
        <v>151</v>
      </c>
      <c r="F323" t="s">
        <v>38</v>
      </c>
      <c r="G323" t="s">
        <v>556</v>
      </c>
      <c r="H323">
        <v>3</v>
      </c>
      <c r="I323" t="s">
        <v>915</v>
      </c>
      <c r="J323" t="s">
        <v>937</v>
      </c>
      <c r="K323">
        <v>29</v>
      </c>
      <c r="L323">
        <v>2</v>
      </c>
      <c r="M323">
        <v>1500</v>
      </c>
      <c r="N323" t="s">
        <v>904</v>
      </c>
    </row>
    <row r="324" spans="1:14">
      <c r="A324" t="s">
        <v>839</v>
      </c>
      <c r="B324">
        <v>43540</v>
      </c>
      <c r="C324" t="s">
        <v>911</v>
      </c>
      <c r="D324" t="s">
        <v>924</v>
      </c>
      <c r="E324" t="s">
        <v>840</v>
      </c>
      <c r="F324" t="s">
        <v>10</v>
      </c>
      <c r="G324" t="s">
        <v>90</v>
      </c>
      <c r="H324">
        <v>5</v>
      </c>
      <c r="I324" t="s">
        <v>915</v>
      </c>
      <c r="J324" t="s">
        <v>938</v>
      </c>
      <c r="K324">
        <v>75</v>
      </c>
      <c r="L324">
        <v>2</v>
      </c>
      <c r="M324">
        <v>1500</v>
      </c>
      <c r="N324" t="s">
        <v>898</v>
      </c>
    </row>
    <row r="325" spans="1:14">
      <c r="A325" t="s">
        <v>82</v>
      </c>
      <c r="B325">
        <v>43212</v>
      </c>
      <c r="C325" t="s">
        <v>906</v>
      </c>
      <c r="D325" t="s">
        <v>921</v>
      </c>
      <c r="E325" t="s">
        <v>83</v>
      </c>
      <c r="F325" t="s">
        <v>22</v>
      </c>
      <c r="G325" t="s">
        <v>23</v>
      </c>
      <c r="H325">
        <v>4</v>
      </c>
      <c r="I325" t="s">
        <v>915</v>
      </c>
      <c r="J325" t="s">
        <v>932</v>
      </c>
      <c r="K325">
        <v>53</v>
      </c>
      <c r="L325">
        <v>1</v>
      </c>
      <c r="M325">
        <v>1500</v>
      </c>
      <c r="N325" t="s">
        <v>905</v>
      </c>
    </row>
    <row r="326" spans="1:14">
      <c r="A326" t="s">
        <v>457</v>
      </c>
      <c r="B326">
        <v>43389</v>
      </c>
      <c r="C326" t="s">
        <v>906</v>
      </c>
      <c r="D326" t="s">
        <v>918</v>
      </c>
      <c r="E326" t="s">
        <v>458</v>
      </c>
      <c r="F326" t="s">
        <v>18</v>
      </c>
      <c r="G326" t="s">
        <v>19</v>
      </c>
      <c r="H326">
        <v>1</v>
      </c>
      <c r="I326" t="s">
        <v>908</v>
      </c>
      <c r="J326" t="s">
        <v>928</v>
      </c>
      <c r="K326">
        <v>119</v>
      </c>
      <c r="L326">
        <v>1</v>
      </c>
      <c r="M326">
        <v>3000</v>
      </c>
      <c r="N326" t="s">
        <v>901</v>
      </c>
    </row>
    <row r="327" spans="1:14">
      <c r="A327" t="s">
        <v>510</v>
      </c>
      <c r="B327">
        <v>43409</v>
      </c>
      <c r="C327" t="s">
        <v>906</v>
      </c>
      <c r="D327" t="s">
        <v>910</v>
      </c>
      <c r="E327" t="s">
        <v>394</v>
      </c>
      <c r="F327" t="s">
        <v>65</v>
      </c>
      <c r="G327" t="s">
        <v>65</v>
      </c>
      <c r="H327">
        <v>3</v>
      </c>
      <c r="I327" t="s">
        <v>915</v>
      </c>
      <c r="J327" t="s">
        <v>930</v>
      </c>
      <c r="K327">
        <v>45</v>
      </c>
      <c r="L327">
        <v>1</v>
      </c>
      <c r="M327">
        <v>1500</v>
      </c>
      <c r="N327" t="s">
        <v>890</v>
      </c>
    </row>
    <row r="328" spans="1:14">
      <c r="A328" t="s">
        <v>668</v>
      </c>
      <c r="B328">
        <v>43470</v>
      </c>
      <c r="C328" t="s">
        <v>911</v>
      </c>
      <c r="D328" t="s">
        <v>917</v>
      </c>
      <c r="E328" t="s">
        <v>660</v>
      </c>
      <c r="F328" t="s">
        <v>57</v>
      </c>
      <c r="G328" t="s">
        <v>58</v>
      </c>
      <c r="H328">
        <v>2</v>
      </c>
      <c r="I328" t="s">
        <v>908</v>
      </c>
      <c r="J328" t="s">
        <v>926</v>
      </c>
      <c r="K328">
        <v>61</v>
      </c>
      <c r="L328">
        <v>1</v>
      </c>
      <c r="M328">
        <v>3000</v>
      </c>
      <c r="N328" t="s">
        <v>893</v>
      </c>
    </row>
    <row r="329" spans="1:14">
      <c r="A329" t="s">
        <v>730</v>
      </c>
      <c r="B329">
        <v>43492</v>
      </c>
      <c r="C329" t="s">
        <v>911</v>
      </c>
      <c r="D329" t="s">
        <v>917</v>
      </c>
      <c r="E329" t="s">
        <v>199</v>
      </c>
      <c r="F329" t="s">
        <v>6</v>
      </c>
      <c r="G329" t="s">
        <v>547</v>
      </c>
      <c r="H329">
        <v>1</v>
      </c>
      <c r="I329" t="s">
        <v>915</v>
      </c>
      <c r="J329" t="s">
        <v>932</v>
      </c>
      <c r="K329">
        <v>27</v>
      </c>
      <c r="L329">
        <v>1</v>
      </c>
      <c r="M329">
        <v>1500</v>
      </c>
      <c r="N329" t="s">
        <v>891</v>
      </c>
    </row>
    <row r="330" spans="1:14">
      <c r="A330" t="s">
        <v>828</v>
      </c>
      <c r="B330">
        <v>43533</v>
      </c>
      <c r="C330" t="s">
        <v>911</v>
      </c>
      <c r="D330" t="s">
        <v>924</v>
      </c>
      <c r="E330" t="s">
        <v>125</v>
      </c>
      <c r="F330" t="s">
        <v>30</v>
      </c>
      <c r="G330" t="s">
        <v>31</v>
      </c>
      <c r="H330">
        <v>2</v>
      </c>
      <c r="I330" t="s">
        <v>915</v>
      </c>
      <c r="J330" t="s">
        <v>937</v>
      </c>
      <c r="K330">
        <v>17</v>
      </c>
      <c r="L330">
        <v>1</v>
      </c>
      <c r="M330">
        <v>1500</v>
      </c>
      <c r="N330" t="s">
        <v>894</v>
      </c>
    </row>
    <row r="331" spans="1:14">
      <c r="A331" t="s">
        <v>871</v>
      </c>
      <c r="B331">
        <v>43552</v>
      </c>
      <c r="C331" t="s">
        <v>911</v>
      </c>
      <c r="D331" t="s">
        <v>924</v>
      </c>
      <c r="E331" t="s">
        <v>81</v>
      </c>
      <c r="F331" t="s">
        <v>18</v>
      </c>
      <c r="G331" t="s">
        <v>19</v>
      </c>
      <c r="H331">
        <v>1</v>
      </c>
      <c r="I331" t="s">
        <v>915</v>
      </c>
      <c r="J331" t="s">
        <v>936</v>
      </c>
      <c r="K331">
        <v>6</v>
      </c>
      <c r="L331">
        <v>1</v>
      </c>
      <c r="M331">
        <v>1500</v>
      </c>
      <c r="N331" t="s">
        <v>901</v>
      </c>
    </row>
    <row r="332" spans="1:14">
      <c r="A332" t="s">
        <v>20</v>
      </c>
      <c r="B332">
        <v>43195</v>
      </c>
      <c r="C332" t="s">
        <v>906</v>
      </c>
      <c r="D332" t="s">
        <v>921</v>
      </c>
      <c r="E332" t="s">
        <v>21</v>
      </c>
      <c r="F332" t="s">
        <v>22</v>
      </c>
      <c r="G332" t="s">
        <v>23</v>
      </c>
      <c r="H332">
        <v>7</v>
      </c>
      <c r="I332" t="s">
        <v>915</v>
      </c>
      <c r="J332" t="s">
        <v>919</v>
      </c>
      <c r="K332">
        <v>75</v>
      </c>
      <c r="L332">
        <v>0</v>
      </c>
      <c r="M332">
        <v>1500</v>
      </c>
      <c r="N332" t="s">
        <v>905</v>
      </c>
    </row>
    <row r="333" spans="1:14">
      <c r="A333" t="s">
        <v>52</v>
      </c>
      <c r="B333">
        <v>43202</v>
      </c>
      <c r="C333" t="s">
        <v>906</v>
      </c>
      <c r="D333" t="s">
        <v>921</v>
      </c>
      <c r="E333" t="s">
        <v>53</v>
      </c>
      <c r="F333" t="s">
        <v>54</v>
      </c>
      <c r="G333" t="s">
        <v>51</v>
      </c>
      <c r="H333">
        <v>9</v>
      </c>
      <c r="I333" t="s">
        <v>915</v>
      </c>
      <c r="J333" t="s">
        <v>919</v>
      </c>
      <c r="K333">
        <v>1603</v>
      </c>
      <c r="L333">
        <v>0</v>
      </c>
      <c r="M333">
        <v>1500</v>
      </c>
      <c r="N333" t="s">
        <v>892</v>
      </c>
    </row>
    <row r="334" spans="1:14">
      <c r="A334" t="s">
        <v>80</v>
      </c>
      <c r="B334">
        <v>43212</v>
      </c>
      <c r="C334" t="s">
        <v>906</v>
      </c>
      <c r="D334" t="s">
        <v>921</v>
      </c>
      <c r="E334" t="s">
        <v>81</v>
      </c>
      <c r="F334" t="s">
        <v>18</v>
      </c>
      <c r="G334" t="s">
        <v>19</v>
      </c>
      <c r="H334">
        <v>3</v>
      </c>
      <c r="I334" t="s">
        <v>915</v>
      </c>
      <c r="J334" t="s">
        <v>919</v>
      </c>
      <c r="K334">
        <v>534</v>
      </c>
      <c r="L334">
        <v>0</v>
      </c>
      <c r="M334">
        <v>1500</v>
      </c>
      <c r="N334" t="s">
        <v>901</v>
      </c>
    </row>
    <row r="335" spans="1:14">
      <c r="A335" t="s">
        <v>150</v>
      </c>
      <c r="B335">
        <v>43231</v>
      </c>
      <c r="C335" t="s">
        <v>906</v>
      </c>
      <c r="D335" t="s">
        <v>931</v>
      </c>
      <c r="E335" t="s">
        <v>151</v>
      </c>
      <c r="F335" t="s">
        <v>10</v>
      </c>
      <c r="G335" t="s">
        <v>11</v>
      </c>
      <c r="H335">
        <v>3</v>
      </c>
      <c r="I335" t="s">
        <v>915</v>
      </c>
      <c r="J335" t="s">
        <v>919</v>
      </c>
      <c r="K335">
        <v>534</v>
      </c>
      <c r="L335">
        <v>0</v>
      </c>
      <c r="M335">
        <v>1500</v>
      </c>
      <c r="N335" t="s">
        <v>898</v>
      </c>
    </row>
    <row r="336" spans="1:14">
      <c r="A336" t="s">
        <v>180</v>
      </c>
      <c r="B336">
        <v>43247</v>
      </c>
      <c r="C336" t="s">
        <v>906</v>
      </c>
      <c r="D336" t="s">
        <v>931</v>
      </c>
      <c r="E336" t="s">
        <v>181</v>
      </c>
      <c r="F336" t="s">
        <v>68</v>
      </c>
      <c r="G336" t="s">
        <v>69</v>
      </c>
      <c r="H336">
        <v>3</v>
      </c>
      <c r="I336" t="s">
        <v>915</v>
      </c>
      <c r="J336" t="s">
        <v>916</v>
      </c>
      <c r="K336">
        <v>832</v>
      </c>
      <c r="L336">
        <v>0</v>
      </c>
      <c r="M336">
        <v>1500</v>
      </c>
      <c r="N336" t="s">
        <v>899</v>
      </c>
    </row>
    <row r="337" spans="1:14">
      <c r="A337" t="s">
        <v>240</v>
      </c>
      <c r="B337">
        <v>43278</v>
      </c>
      <c r="C337" t="s">
        <v>906</v>
      </c>
      <c r="D337" t="s">
        <v>934</v>
      </c>
      <c r="E337" t="s">
        <v>241</v>
      </c>
      <c r="F337" t="s">
        <v>10</v>
      </c>
      <c r="G337" t="s">
        <v>90</v>
      </c>
      <c r="H337">
        <v>3</v>
      </c>
      <c r="I337" t="s">
        <v>915</v>
      </c>
      <c r="J337" t="s">
        <v>935</v>
      </c>
      <c r="K337">
        <v>75</v>
      </c>
      <c r="L337">
        <v>0</v>
      </c>
      <c r="M337">
        <v>1500</v>
      </c>
      <c r="N337" t="s">
        <v>898</v>
      </c>
    </row>
    <row r="338" spans="1:14">
      <c r="A338" t="s">
        <v>245</v>
      </c>
      <c r="B338">
        <v>43281</v>
      </c>
      <c r="C338" t="s">
        <v>906</v>
      </c>
      <c r="D338" t="s">
        <v>934</v>
      </c>
      <c r="E338" t="s">
        <v>246</v>
      </c>
      <c r="F338" t="s">
        <v>14</v>
      </c>
      <c r="G338" t="s">
        <v>93</v>
      </c>
      <c r="H338">
        <v>2</v>
      </c>
      <c r="I338" t="s">
        <v>913</v>
      </c>
      <c r="J338" t="s">
        <v>925</v>
      </c>
      <c r="K338">
        <v>46</v>
      </c>
      <c r="L338">
        <v>0</v>
      </c>
      <c r="M338">
        <v>2500</v>
      </c>
      <c r="N338" t="s">
        <v>897</v>
      </c>
    </row>
    <row r="339" spans="1:14">
      <c r="A339" t="s">
        <v>267</v>
      </c>
      <c r="B339">
        <v>43292</v>
      </c>
      <c r="C339" t="s">
        <v>906</v>
      </c>
      <c r="D339" t="s">
        <v>927</v>
      </c>
      <c r="E339" t="s">
        <v>268</v>
      </c>
      <c r="F339" t="s">
        <v>34</v>
      </c>
      <c r="G339" t="s">
        <v>35</v>
      </c>
      <c r="H339">
        <v>4</v>
      </c>
      <c r="I339" t="s">
        <v>915</v>
      </c>
      <c r="J339" t="s">
        <v>919</v>
      </c>
      <c r="K339">
        <v>58</v>
      </c>
      <c r="L339">
        <v>0</v>
      </c>
      <c r="M339">
        <v>1500</v>
      </c>
      <c r="N339" t="s">
        <v>903</v>
      </c>
    </row>
    <row r="340" spans="1:14">
      <c r="A340" t="s">
        <v>399</v>
      </c>
      <c r="B340">
        <v>43365</v>
      </c>
      <c r="C340" t="s">
        <v>906</v>
      </c>
      <c r="D340" t="s">
        <v>920</v>
      </c>
      <c r="E340" t="s">
        <v>339</v>
      </c>
      <c r="F340" t="s">
        <v>38</v>
      </c>
      <c r="G340" t="s">
        <v>39</v>
      </c>
      <c r="H340">
        <v>1</v>
      </c>
      <c r="I340" t="s">
        <v>915</v>
      </c>
      <c r="J340" t="s">
        <v>936</v>
      </c>
      <c r="K340">
        <v>30</v>
      </c>
      <c r="L340">
        <v>0</v>
      </c>
      <c r="M340">
        <v>1500</v>
      </c>
      <c r="N340" t="s">
        <v>904</v>
      </c>
    </row>
    <row r="341" spans="1:14">
      <c r="A341" t="s">
        <v>692</v>
      </c>
      <c r="B341">
        <v>43478</v>
      </c>
      <c r="C341" t="s">
        <v>911</v>
      </c>
      <c r="D341" t="s">
        <v>917</v>
      </c>
      <c r="E341" t="s">
        <v>151</v>
      </c>
      <c r="F341" t="s">
        <v>14</v>
      </c>
      <c r="G341" t="s">
        <v>93</v>
      </c>
      <c r="H341">
        <v>4</v>
      </c>
      <c r="I341" t="s">
        <v>915</v>
      </c>
      <c r="J341" t="s">
        <v>933</v>
      </c>
      <c r="K341">
        <v>14</v>
      </c>
      <c r="L341">
        <v>0</v>
      </c>
      <c r="M341">
        <v>1500</v>
      </c>
      <c r="N341" t="s">
        <v>897</v>
      </c>
    </row>
    <row r="342" spans="1:14">
      <c r="A342" t="s">
        <v>694</v>
      </c>
      <c r="B342">
        <v>43479</v>
      </c>
      <c r="C342" t="s">
        <v>911</v>
      </c>
      <c r="D342" t="s">
        <v>917</v>
      </c>
      <c r="E342" t="s">
        <v>695</v>
      </c>
      <c r="F342" t="s">
        <v>6</v>
      </c>
      <c r="G342" t="s">
        <v>7</v>
      </c>
      <c r="H342">
        <v>5</v>
      </c>
      <c r="I342" t="s">
        <v>915</v>
      </c>
      <c r="J342" t="s">
        <v>919</v>
      </c>
      <c r="K342">
        <v>891</v>
      </c>
      <c r="L342">
        <v>0</v>
      </c>
      <c r="M342">
        <v>1500</v>
      </c>
      <c r="N342" t="s">
        <v>891</v>
      </c>
    </row>
    <row r="343" spans="1:14">
      <c r="A343" t="s">
        <v>709</v>
      </c>
      <c r="B343">
        <v>43485</v>
      </c>
      <c r="C343" t="s">
        <v>911</v>
      </c>
      <c r="D343" t="s">
        <v>917</v>
      </c>
      <c r="E343" t="s">
        <v>710</v>
      </c>
      <c r="F343" t="s">
        <v>14</v>
      </c>
      <c r="G343" t="s">
        <v>93</v>
      </c>
      <c r="H343">
        <v>4</v>
      </c>
      <c r="I343" t="s">
        <v>915</v>
      </c>
      <c r="J343" t="s">
        <v>932</v>
      </c>
      <c r="K343">
        <v>199</v>
      </c>
      <c r="L343">
        <v>0</v>
      </c>
      <c r="M343">
        <v>1500</v>
      </c>
      <c r="N343" t="s">
        <v>897</v>
      </c>
    </row>
    <row r="344" spans="1:14">
      <c r="A344" t="s">
        <v>745</v>
      </c>
      <c r="B344">
        <v>43496</v>
      </c>
      <c r="C344" t="s">
        <v>911</v>
      </c>
      <c r="D344" t="s">
        <v>917</v>
      </c>
      <c r="E344" t="s">
        <v>746</v>
      </c>
      <c r="F344" t="s">
        <v>605</v>
      </c>
      <c r="G344" t="s">
        <v>605</v>
      </c>
      <c r="H344">
        <v>6</v>
      </c>
      <c r="I344" t="s">
        <v>915</v>
      </c>
      <c r="J344" t="s">
        <v>932</v>
      </c>
      <c r="K344">
        <v>299</v>
      </c>
      <c r="L344">
        <v>0</v>
      </c>
      <c r="M344">
        <v>1500</v>
      </c>
      <c r="N344" t="s">
        <v>889</v>
      </c>
    </row>
    <row r="345" spans="1:14">
      <c r="A345" t="s">
        <v>769</v>
      </c>
      <c r="B345">
        <v>43503</v>
      </c>
      <c r="C345" t="s">
        <v>911</v>
      </c>
      <c r="D345" t="s">
        <v>912</v>
      </c>
      <c r="E345" t="s">
        <v>770</v>
      </c>
      <c r="F345" t="s">
        <v>605</v>
      </c>
      <c r="G345" t="s">
        <v>605</v>
      </c>
      <c r="H345">
        <v>2</v>
      </c>
      <c r="I345" t="s">
        <v>915</v>
      </c>
      <c r="J345" t="s">
        <v>933</v>
      </c>
      <c r="K345">
        <v>13</v>
      </c>
      <c r="L345">
        <v>0</v>
      </c>
      <c r="M345">
        <v>1500</v>
      </c>
      <c r="N345" t="s">
        <v>889</v>
      </c>
    </row>
    <row r="346" spans="1:14">
      <c r="A346" t="s">
        <v>535</v>
      </c>
      <c r="B346">
        <v>43419</v>
      </c>
      <c r="C346" t="s">
        <v>906</v>
      </c>
      <c r="D346" t="s">
        <v>910</v>
      </c>
      <c r="E346" t="s">
        <v>536</v>
      </c>
      <c r="F346" t="s">
        <v>14</v>
      </c>
      <c r="G346" t="s">
        <v>93</v>
      </c>
      <c r="H346">
        <v>3</v>
      </c>
      <c r="I346" t="s">
        <v>915</v>
      </c>
      <c r="J346" t="s">
        <v>919</v>
      </c>
      <c r="K346">
        <v>85</v>
      </c>
      <c r="L346">
        <v>-1</v>
      </c>
      <c r="M346">
        <v>1500</v>
      </c>
      <c r="N346" t="s">
        <v>897</v>
      </c>
    </row>
    <row r="347" spans="1:14">
      <c r="A347" t="s">
        <v>869</v>
      </c>
      <c r="B347">
        <v>43551</v>
      </c>
      <c r="C347" t="s">
        <v>911</v>
      </c>
      <c r="D347" t="s">
        <v>924</v>
      </c>
      <c r="E347" t="s">
        <v>77</v>
      </c>
      <c r="F347" t="s">
        <v>10</v>
      </c>
      <c r="G347" t="s">
        <v>11</v>
      </c>
      <c r="H347">
        <v>1</v>
      </c>
      <c r="I347" t="s">
        <v>915</v>
      </c>
      <c r="J347" t="s">
        <v>919</v>
      </c>
      <c r="K347">
        <v>33</v>
      </c>
      <c r="L347">
        <v>-1</v>
      </c>
      <c r="M347">
        <v>1500</v>
      </c>
      <c r="N347" t="s">
        <v>898</v>
      </c>
    </row>
    <row r="348" spans="1:14">
      <c r="A348" t="s">
        <v>102</v>
      </c>
      <c r="B348">
        <v>43215</v>
      </c>
      <c r="C348" t="s">
        <v>906</v>
      </c>
      <c r="D348" t="s">
        <v>921</v>
      </c>
      <c r="E348" t="s">
        <v>103</v>
      </c>
      <c r="F348" t="s">
        <v>57</v>
      </c>
      <c r="G348" t="s">
        <v>58</v>
      </c>
      <c r="H348">
        <v>2</v>
      </c>
      <c r="I348" t="s">
        <v>915</v>
      </c>
      <c r="J348" t="s">
        <v>938</v>
      </c>
      <c r="K348">
        <v>19</v>
      </c>
      <c r="L348">
        <v>-2</v>
      </c>
      <c r="M348">
        <v>1500</v>
      </c>
      <c r="N348" t="s">
        <v>893</v>
      </c>
    </row>
    <row r="349" spans="1:14">
      <c r="A349" t="s">
        <v>162</v>
      </c>
      <c r="B349">
        <v>43237</v>
      </c>
      <c r="C349" t="s">
        <v>906</v>
      </c>
      <c r="D349" t="s">
        <v>931</v>
      </c>
      <c r="E349" t="s">
        <v>163</v>
      </c>
      <c r="F349" t="s">
        <v>10</v>
      </c>
      <c r="G349" t="s">
        <v>90</v>
      </c>
      <c r="H349">
        <v>2</v>
      </c>
      <c r="I349" t="s">
        <v>915</v>
      </c>
      <c r="J349" t="s">
        <v>930</v>
      </c>
      <c r="K349">
        <v>24</v>
      </c>
      <c r="L349">
        <v>-2</v>
      </c>
      <c r="M349">
        <v>1500</v>
      </c>
      <c r="N349" t="s">
        <v>898</v>
      </c>
    </row>
    <row r="350" spans="1:14">
      <c r="A350" t="s">
        <v>172</v>
      </c>
      <c r="B350">
        <v>43243</v>
      </c>
      <c r="C350" t="s">
        <v>906</v>
      </c>
      <c r="D350" t="s">
        <v>931</v>
      </c>
      <c r="E350" t="s">
        <v>173</v>
      </c>
      <c r="F350" t="s">
        <v>54</v>
      </c>
      <c r="G350" t="s">
        <v>51</v>
      </c>
      <c r="H350">
        <v>4</v>
      </c>
      <c r="I350" t="s">
        <v>915</v>
      </c>
      <c r="J350" t="s">
        <v>933</v>
      </c>
      <c r="K350">
        <v>11</v>
      </c>
      <c r="L350">
        <v>-2</v>
      </c>
      <c r="M350">
        <v>1500</v>
      </c>
      <c r="N350" t="s">
        <v>892</v>
      </c>
    </row>
    <row r="351" spans="1:14">
      <c r="A351" t="s">
        <v>192</v>
      </c>
      <c r="B351">
        <v>43253</v>
      </c>
      <c r="C351" t="s">
        <v>906</v>
      </c>
      <c r="D351" t="s">
        <v>934</v>
      </c>
      <c r="E351" t="s">
        <v>193</v>
      </c>
      <c r="F351" t="s">
        <v>22</v>
      </c>
      <c r="G351" t="s">
        <v>23</v>
      </c>
      <c r="H351">
        <v>1</v>
      </c>
      <c r="I351" t="s">
        <v>913</v>
      </c>
      <c r="J351" t="s">
        <v>914</v>
      </c>
      <c r="K351">
        <v>20</v>
      </c>
      <c r="L351">
        <v>-2</v>
      </c>
      <c r="M351">
        <v>2500</v>
      </c>
      <c r="N351" t="s">
        <v>905</v>
      </c>
    </row>
    <row r="352" spans="1:14">
      <c r="A352" t="s">
        <v>302</v>
      </c>
      <c r="B352">
        <v>43311</v>
      </c>
      <c r="C352" t="s">
        <v>906</v>
      </c>
      <c r="D352" t="s">
        <v>927</v>
      </c>
      <c r="E352" t="s">
        <v>303</v>
      </c>
      <c r="F352" t="s">
        <v>38</v>
      </c>
      <c r="G352" t="s">
        <v>39</v>
      </c>
      <c r="H352">
        <v>3</v>
      </c>
      <c r="I352" t="s">
        <v>915</v>
      </c>
      <c r="J352" t="s">
        <v>933</v>
      </c>
      <c r="K352">
        <v>12</v>
      </c>
      <c r="L352">
        <v>-2</v>
      </c>
      <c r="M352">
        <v>1500</v>
      </c>
      <c r="N352" t="s">
        <v>904</v>
      </c>
    </row>
    <row r="353" spans="1:14">
      <c r="A353" t="s">
        <v>346</v>
      </c>
      <c r="B353">
        <v>43334</v>
      </c>
      <c r="C353" t="s">
        <v>906</v>
      </c>
      <c r="D353" t="s">
        <v>907</v>
      </c>
      <c r="E353" t="s">
        <v>307</v>
      </c>
      <c r="F353" t="s">
        <v>57</v>
      </c>
      <c r="G353" t="s">
        <v>58</v>
      </c>
      <c r="H353">
        <v>1</v>
      </c>
      <c r="I353" t="s">
        <v>915</v>
      </c>
      <c r="J353" t="s">
        <v>932</v>
      </c>
      <c r="K353">
        <v>8</v>
      </c>
      <c r="L353">
        <v>-2</v>
      </c>
      <c r="M353">
        <v>1500</v>
      </c>
      <c r="N353" t="s">
        <v>893</v>
      </c>
    </row>
    <row r="354" spans="1:14">
      <c r="A354" t="s">
        <v>400</v>
      </c>
      <c r="B354">
        <v>43366</v>
      </c>
      <c r="C354" t="s">
        <v>906</v>
      </c>
      <c r="D354" t="s">
        <v>920</v>
      </c>
      <c r="E354" t="s">
        <v>401</v>
      </c>
      <c r="F354" t="s">
        <v>42</v>
      </c>
      <c r="G354" t="s">
        <v>43</v>
      </c>
      <c r="H354">
        <v>1</v>
      </c>
      <c r="I354" t="s">
        <v>913</v>
      </c>
      <c r="J354" t="s">
        <v>925</v>
      </c>
      <c r="K354">
        <v>42</v>
      </c>
      <c r="L354">
        <v>-3</v>
      </c>
      <c r="M354">
        <v>2500</v>
      </c>
      <c r="N354" t="s">
        <v>888</v>
      </c>
    </row>
    <row r="355" spans="1:14">
      <c r="A355" t="s">
        <v>364</v>
      </c>
      <c r="B355">
        <v>43345</v>
      </c>
      <c r="C355" t="s">
        <v>906</v>
      </c>
      <c r="D355" t="s">
        <v>920</v>
      </c>
      <c r="E355" t="s">
        <v>365</v>
      </c>
      <c r="F355" t="s">
        <v>10</v>
      </c>
      <c r="G355" t="s">
        <v>90</v>
      </c>
      <c r="H355">
        <v>2</v>
      </c>
      <c r="I355" t="s">
        <v>915</v>
      </c>
      <c r="J355" t="s">
        <v>919</v>
      </c>
      <c r="K355">
        <v>355</v>
      </c>
      <c r="L355">
        <v>-4</v>
      </c>
      <c r="M355">
        <v>1500</v>
      </c>
      <c r="N355" t="s">
        <v>898</v>
      </c>
    </row>
    <row r="356" spans="1:14">
      <c r="A356" t="s">
        <v>263</v>
      </c>
      <c r="B356">
        <v>43290</v>
      </c>
      <c r="C356" t="s">
        <v>906</v>
      </c>
      <c r="D356" t="s">
        <v>927</v>
      </c>
      <c r="E356" t="s">
        <v>264</v>
      </c>
      <c r="F356" t="s">
        <v>26</v>
      </c>
      <c r="G356" t="s">
        <v>27</v>
      </c>
      <c r="H356">
        <v>2</v>
      </c>
      <c r="I356" t="s">
        <v>915</v>
      </c>
      <c r="J356" t="s">
        <v>933</v>
      </c>
      <c r="K356">
        <v>11</v>
      </c>
      <c r="L356">
        <v>-5</v>
      </c>
      <c r="M356">
        <v>1500</v>
      </c>
      <c r="N356" t="s">
        <v>895</v>
      </c>
    </row>
    <row r="357" spans="1:14">
      <c r="A357" t="s">
        <v>282</v>
      </c>
      <c r="B357">
        <v>43301</v>
      </c>
      <c r="C357" t="s">
        <v>906</v>
      </c>
      <c r="D357" t="s">
        <v>927</v>
      </c>
      <c r="E357" t="s">
        <v>283</v>
      </c>
      <c r="F357" t="s">
        <v>68</v>
      </c>
      <c r="G357" t="s">
        <v>69</v>
      </c>
      <c r="H357">
        <v>7</v>
      </c>
      <c r="I357" t="s">
        <v>915</v>
      </c>
      <c r="J357" t="s">
        <v>933</v>
      </c>
      <c r="K357">
        <v>23</v>
      </c>
      <c r="L357">
        <v>-5</v>
      </c>
      <c r="M357">
        <v>1500</v>
      </c>
      <c r="N357" t="s">
        <v>899</v>
      </c>
    </row>
    <row r="358" spans="1:14">
      <c r="A358" t="s">
        <v>296</v>
      </c>
      <c r="B358">
        <v>43308</v>
      </c>
      <c r="C358" t="s">
        <v>906</v>
      </c>
      <c r="D358" t="s">
        <v>927</v>
      </c>
      <c r="E358" t="s">
        <v>297</v>
      </c>
      <c r="F358" t="s">
        <v>26</v>
      </c>
      <c r="G358" t="s">
        <v>27</v>
      </c>
      <c r="H358">
        <v>2</v>
      </c>
      <c r="I358" t="s">
        <v>915</v>
      </c>
      <c r="J358" t="s">
        <v>932</v>
      </c>
      <c r="K358">
        <v>16</v>
      </c>
      <c r="L358">
        <v>-5</v>
      </c>
      <c r="M358">
        <v>1500</v>
      </c>
      <c r="N358" t="s">
        <v>895</v>
      </c>
    </row>
    <row r="359" spans="1:14">
      <c r="A359" t="s">
        <v>132</v>
      </c>
      <c r="B359">
        <v>43223</v>
      </c>
      <c r="C359" t="s">
        <v>906</v>
      </c>
      <c r="D359" t="s">
        <v>931</v>
      </c>
      <c r="E359" t="s">
        <v>133</v>
      </c>
      <c r="F359" t="s">
        <v>46</v>
      </c>
      <c r="G359" t="s">
        <v>47</v>
      </c>
      <c r="H359">
        <v>4</v>
      </c>
      <c r="I359" t="s">
        <v>915</v>
      </c>
      <c r="J359" t="s">
        <v>919</v>
      </c>
      <c r="K359">
        <v>42</v>
      </c>
      <c r="L359">
        <v>-6</v>
      </c>
      <c r="M359">
        <v>1500</v>
      </c>
      <c r="N359" t="s">
        <v>896</v>
      </c>
    </row>
    <row r="360" spans="1:14">
      <c r="A360" t="s">
        <v>228</v>
      </c>
      <c r="B360">
        <v>43272</v>
      </c>
      <c r="C360" t="s">
        <v>906</v>
      </c>
      <c r="D360" t="s">
        <v>934</v>
      </c>
      <c r="E360" t="s">
        <v>229</v>
      </c>
      <c r="F360" t="s">
        <v>26</v>
      </c>
      <c r="G360" t="s">
        <v>27</v>
      </c>
      <c r="H360">
        <v>3</v>
      </c>
      <c r="I360" t="s">
        <v>913</v>
      </c>
      <c r="J360" t="s">
        <v>923</v>
      </c>
      <c r="K360">
        <v>117</v>
      </c>
      <c r="L360">
        <v>-6</v>
      </c>
      <c r="M360">
        <v>2500</v>
      </c>
      <c r="N360" t="s">
        <v>895</v>
      </c>
    </row>
    <row r="361" spans="1:14">
      <c r="A361" t="s">
        <v>249</v>
      </c>
      <c r="B361">
        <v>43282</v>
      </c>
      <c r="C361" t="s">
        <v>906</v>
      </c>
      <c r="D361" t="s">
        <v>927</v>
      </c>
      <c r="E361" t="s">
        <v>250</v>
      </c>
      <c r="F361" t="s">
        <v>10</v>
      </c>
      <c r="G361" t="s">
        <v>90</v>
      </c>
      <c r="H361">
        <v>1</v>
      </c>
      <c r="I361" t="s">
        <v>915</v>
      </c>
      <c r="J361" t="s">
        <v>932</v>
      </c>
      <c r="K361">
        <v>8</v>
      </c>
      <c r="L361">
        <v>-6</v>
      </c>
      <c r="M361">
        <v>1500</v>
      </c>
      <c r="N361" t="s">
        <v>898</v>
      </c>
    </row>
    <row r="362" spans="1:14">
      <c r="A362" t="s">
        <v>314</v>
      </c>
      <c r="B362">
        <v>43315</v>
      </c>
      <c r="C362" t="s">
        <v>906</v>
      </c>
      <c r="D362" t="s">
        <v>907</v>
      </c>
      <c r="E362" t="s">
        <v>315</v>
      </c>
      <c r="F362" t="s">
        <v>14</v>
      </c>
      <c r="G362" t="s">
        <v>93</v>
      </c>
      <c r="H362">
        <v>7</v>
      </c>
      <c r="I362" t="s">
        <v>913</v>
      </c>
      <c r="J362" t="s">
        <v>925</v>
      </c>
      <c r="K362">
        <v>482</v>
      </c>
      <c r="L362">
        <v>-6</v>
      </c>
      <c r="M362">
        <v>2500</v>
      </c>
      <c r="N362" t="s">
        <v>897</v>
      </c>
    </row>
    <row r="363" spans="1:14">
      <c r="A363" t="s">
        <v>410</v>
      </c>
      <c r="B363">
        <v>43367</v>
      </c>
      <c r="C363" t="s">
        <v>906</v>
      </c>
      <c r="D363" t="s">
        <v>920</v>
      </c>
      <c r="E363" t="s">
        <v>411</v>
      </c>
      <c r="F363" t="s">
        <v>10</v>
      </c>
      <c r="G363" t="s">
        <v>90</v>
      </c>
      <c r="H363">
        <v>1</v>
      </c>
      <c r="I363" t="s">
        <v>915</v>
      </c>
      <c r="J363" t="s">
        <v>919</v>
      </c>
      <c r="K363">
        <v>37</v>
      </c>
      <c r="L363">
        <v>-6</v>
      </c>
      <c r="M363">
        <v>1500</v>
      </c>
      <c r="N363" t="s">
        <v>898</v>
      </c>
    </row>
    <row r="364" spans="1:14">
      <c r="A364" t="s">
        <v>120</v>
      </c>
      <c r="B364">
        <v>43217</v>
      </c>
      <c r="C364" t="s">
        <v>906</v>
      </c>
      <c r="D364" t="s">
        <v>921</v>
      </c>
      <c r="E364" t="s">
        <v>121</v>
      </c>
      <c r="F364" t="s">
        <v>22</v>
      </c>
      <c r="G364" t="s">
        <v>23</v>
      </c>
      <c r="H364">
        <v>1</v>
      </c>
      <c r="I364" t="s">
        <v>908</v>
      </c>
      <c r="J364" t="s">
        <v>926</v>
      </c>
      <c r="K364">
        <v>22</v>
      </c>
      <c r="L364">
        <v>-6</v>
      </c>
      <c r="M364">
        <v>3000</v>
      </c>
      <c r="N364" t="s">
        <v>905</v>
      </c>
    </row>
    <row r="365" spans="1:14">
      <c r="A365" t="s">
        <v>372</v>
      </c>
      <c r="B365">
        <v>43350</v>
      </c>
      <c r="C365" t="s">
        <v>906</v>
      </c>
      <c r="D365" t="s">
        <v>920</v>
      </c>
      <c r="E365" t="s">
        <v>373</v>
      </c>
      <c r="F365" t="s">
        <v>50</v>
      </c>
      <c r="G365" t="s">
        <v>51</v>
      </c>
      <c r="H365">
        <v>2</v>
      </c>
      <c r="I365" t="s">
        <v>908</v>
      </c>
      <c r="J365" t="s">
        <v>926</v>
      </c>
      <c r="K365">
        <v>38</v>
      </c>
      <c r="L365">
        <v>-6</v>
      </c>
      <c r="M365">
        <v>3000</v>
      </c>
      <c r="N365" t="s">
        <v>900</v>
      </c>
    </row>
    <row r="366" spans="1:14">
      <c r="A366" t="s">
        <v>194</v>
      </c>
      <c r="B366">
        <v>43254</v>
      </c>
      <c r="C366" t="s">
        <v>906</v>
      </c>
      <c r="D366" t="s">
        <v>934</v>
      </c>
      <c r="E366" t="s">
        <v>195</v>
      </c>
      <c r="F366" t="s">
        <v>26</v>
      </c>
      <c r="G366" t="s">
        <v>27</v>
      </c>
      <c r="H366">
        <v>3</v>
      </c>
      <c r="I366" t="s">
        <v>915</v>
      </c>
      <c r="J366" t="s">
        <v>919</v>
      </c>
      <c r="K366">
        <v>64</v>
      </c>
      <c r="L366">
        <v>-7</v>
      </c>
      <c r="M366">
        <v>1500</v>
      </c>
      <c r="N366" t="s">
        <v>895</v>
      </c>
    </row>
    <row r="367" spans="1:14">
      <c r="A367" t="s">
        <v>304</v>
      </c>
      <c r="B367">
        <v>43312</v>
      </c>
      <c r="C367" t="s">
        <v>906</v>
      </c>
      <c r="D367" t="s">
        <v>927</v>
      </c>
      <c r="E367" t="s">
        <v>305</v>
      </c>
      <c r="F367" t="s">
        <v>10</v>
      </c>
      <c r="G367" t="s">
        <v>90</v>
      </c>
      <c r="H367">
        <v>5</v>
      </c>
      <c r="I367" t="s">
        <v>915</v>
      </c>
      <c r="J367" t="s">
        <v>937</v>
      </c>
      <c r="K367">
        <v>31</v>
      </c>
      <c r="L367">
        <v>-7</v>
      </c>
      <c r="M367">
        <v>1500</v>
      </c>
      <c r="N367" t="s">
        <v>898</v>
      </c>
    </row>
    <row r="368" spans="1:14">
      <c r="A368" t="s">
        <v>422</v>
      </c>
      <c r="B368">
        <v>43378</v>
      </c>
      <c r="C368" t="s">
        <v>906</v>
      </c>
      <c r="D368" t="s">
        <v>918</v>
      </c>
      <c r="E368" t="s">
        <v>423</v>
      </c>
      <c r="F368" t="s">
        <v>10</v>
      </c>
      <c r="G368" t="s">
        <v>90</v>
      </c>
      <c r="H368">
        <v>5</v>
      </c>
      <c r="I368" t="s">
        <v>915</v>
      </c>
      <c r="J368" t="s">
        <v>919</v>
      </c>
      <c r="K368">
        <v>27</v>
      </c>
      <c r="L368">
        <v>-7</v>
      </c>
      <c r="M368">
        <v>1500</v>
      </c>
      <c r="N368" t="s">
        <v>898</v>
      </c>
    </row>
    <row r="369" spans="1:14">
      <c r="A369" t="s">
        <v>501</v>
      </c>
      <c r="B369">
        <v>43407</v>
      </c>
      <c r="C369" t="s">
        <v>906</v>
      </c>
      <c r="D369" t="s">
        <v>910</v>
      </c>
      <c r="E369" t="s">
        <v>502</v>
      </c>
      <c r="F369" t="s">
        <v>46</v>
      </c>
      <c r="G369" t="s">
        <v>47</v>
      </c>
      <c r="H369">
        <v>4</v>
      </c>
      <c r="I369" t="s">
        <v>913</v>
      </c>
      <c r="J369" t="s">
        <v>923</v>
      </c>
      <c r="K369">
        <v>274</v>
      </c>
      <c r="L369">
        <v>-7</v>
      </c>
      <c r="M369">
        <v>2500</v>
      </c>
      <c r="N369" t="s">
        <v>896</v>
      </c>
    </row>
    <row r="370" spans="1:14">
      <c r="A370" t="s">
        <v>757</v>
      </c>
      <c r="B370">
        <v>43499</v>
      </c>
      <c r="C370" t="s">
        <v>911</v>
      </c>
      <c r="D370" t="s">
        <v>912</v>
      </c>
      <c r="E370" t="s">
        <v>758</v>
      </c>
      <c r="F370" t="s">
        <v>605</v>
      </c>
      <c r="G370" t="s">
        <v>605</v>
      </c>
      <c r="H370">
        <v>5</v>
      </c>
      <c r="I370" t="s">
        <v>913</v>
      </c>
      <c r="J370" t="s">
        <v>923</v>
      </c>
      <c r="K370">
        <v>196</v>
      </c>
      <c r="L370">
        <v>-7</v>
      </c>
      <c r="M370">
        <v>2500</v>
      </c>
      <c r="N370" t="s">
        <v>889</v>
      </c>
    </row>
    <row r="371" spans="1:14">
      <c r="A371" t="s">
        <v>130</v>
      </c>
      <c r="B371">
        <v>43221</v>
      </c>
      <c r="C371" t="s">
        <v>906</v>
      </c>
      <c r="D371" t="s">
        <v>931</v>
      </c>
      <c r="E371" t="s">
        <v>131</v>
      </c>
      <c r="F371" t="s">
        <v>42</v>
      </c>
      <c r="G371" t="s">
        <v>43</v>
      </c>
      <c r="H371">
        <v>2</v>
      </c>
      <c r="I371" t="s">
        <v>915</v>
      </c>
      <c r="J371" t="s">
        <v>919</v>
      </c>
      <c r="K371">
        <v>20</v>
      </c>
      <c r="L371">
        <v>-8</v>
      </c>
      <c r="M371">
        <v>1500</v>
      </c>
      <c r="N371" t="s">
        <v>888</v>
      </c>
    </row>
    <row r="372" spans="1:14">
      <c r="A372" t="s">
        <v>238</v>
      </c>
      <c r="B372">
        <v>43277</v>
      </c>
      <c r="C372" t="s">
        <v>906</v>
      </c>
      <c r="D372" t="s">
        <v>934</v>
      </c>
      <c r="E372" t="s">
        <v>239</v>
      </c>
      <c r="F372" t="s">
        <v>14</v>
      </c>
      <c r="G372" t="s">
        <v>93</v>
      </c>
      <c r="H372">
        <v>2</v>
      </c>
      <c r="I372" t="s">
        <v>915</v>
      </c>
      <c r="J372" t="s">
        <v>937</v>
      </c>
      <c r="K372">
        <v>10</v>
      </c>
      <c r="L372">
        <v>-8</v>
      </c>
      <c r="M372">
        <v>1500</v>
      </c>
      <c r="N372" t="s">
        <v>897</v>
      </c>
    </row>
    <row r="373" spans="1:14">
      <c r="A373" t="s">
        <v>277</v>
      </c>
      <c r="B373">
        <v>43298</v>
      </c>
      <c r="C373" t="s">
        <v>906</v>
      </c>
      <c r="D373" t="s">
        <v>927</v>
      </c>
      <c r="E373" t="s">
        <v>278</v>
      </c>
      <c r="F373" t="s">
        <v>57</v>
      </c>
      <c r="G373" t="s">
        <v>58</v>
      </c>
      <c r="H373">
        <v>8</v>
      </c>
      <c r="I373" t="s">
        <v>915</v>
      </c>
      <c r="J373" t="s">
        <v>932</v>
      </c>
      <c r="K373">
        <v>48</v>
      </c>
      <c r="L373">
        <v>-8</v>
      </c>
      <c r="M373">
        <v>1500</v>
      </c>
      <c r="N373" t="s">
        <v>893</v>
      </c>
    </row>
    <row r="374" spans="1:14">
      <c r="A374" t="s">
        <v>772</v>
      </c>
      <c r="B374">
        <v>43504</v>
      </c>
      <c r="C374" t="s">
        <v>911</v>
      </c>
      <c r="D374" t="s">
        <v>912</v>
      </c>
      <c r="E374" t="s">
        <v>773</v>
      </c>
      <c r="F374" t="s">
        <v>14</v>
      </c>
      <c r="G374" t="s">
        <v>15</v>
      </c>
      <c r="H374">
        <v>3</v>
      </c>
      <c r="I374" t="s">
        <v>908</v>
      </c>
      <c r="J374" t="s">
        <v>928</v>
      </c>
      <c r="K374">
        <v>315</v>
      </c>
      <c r="L374">
        <v>-8</v>
      </c>
      <c r="M374">
        <v>3000</v>
      </c>
      <c r="N374" t="s">
        <v>897</v>
      </c>
    </row>
    <row r="375" spans="1:14">
      <c r="A375" t="s">
        <v>316</v>
      </c>
      <c r="B375">
        <v>43315</v>
      </c>
      <c r="C375" t="s">
        <v>906</v>
      </c>
      <c r="D375" t="s">
        <v>907</v>
      </c>
      <c r="E375" t="s">
        <v>317</v>
      </c>
      <c r="F375" t="s">
        <v>65</v>
      </c>
      <c r="G375" t="s">
        <v>65</v>
      </c>
      <c r="H375">
        <v>2</v>
      </c>
      <c r="I375" t="s">
        <v>915</v>
      </c>
      <c r="J375" t="s">
        <v>937</v>
      </c>
      <c r="K375">
        <v>11</v>
      </c>
      <c r="L375">
        <v>-8</v>
      </c>
      <c r="M375">
        <v>1500</v>
      </c>
      <c r="N375" t="s">
        <v>890</v>
      </c>
    </row>
    <row r="376" spans="1:14">
      <c r="A376" t="s">
        <v>322</v>
      </c>
      <c r="B376">
        <v>43321</v>
      </c>
      <c r="C376" t="s">
        <v>906</v>
      </c>
      <c r="D376" t="s">
        <v>907</v>
      </c>
      <c r="E376" t="s">
        <v>323</v>
      </c>
      <c r="F376" t="s">
        <v>6</v>
      </c>
      <c r="G376" t="s">
        <v>7</v>
      </c>
      <c r="H376">
        <v>3</v>
      </c>
      <c r="I376" t="s">
        <v>915</v>
      </c>
      <c r="J376" t="s">
        <v>932</v>
      </c>
      <c r="K376">
        <v>44</v>
      </c>
      <c r="L376">
        <v>-8</v>
      </c>
      <c r="M376">
        <v>1500</v>
      </c>
      <c r="N376" t="s">
        <v>891</v>
      </c>
    </row>
    <row r="377" spans="1:14">
      <c r="A377" t="s">
        <v>333</v>
      </c>
      <c r="B377">
        <v>43326</v>
      </c>
      <c r="C377" t="s">
        <v>906</v>
      </c>
      <c r="D377" t="s">
        <v>907</v>
      </c>
      <c r="E377" t="s">
        <v>334</v>
      </c>
      <c r="F377" t="s">
        <v>10</v>
      </c>
      <c r="G377" t="s">
        <v>90</v>
      </c>
      <c r="H377">
        <v>1</v>
      </c>
      <c r="I377" t="s">
        <v>915</v>
      </c>
      <c r="J377" t="s">
        <v>936</v>
      </c>
      <c r="K377">
        <v>10</v>
      </c>
      <c r="L377">
        <v>-8</v>
      </c>
      <c r="M377">
        <v>1500</v>
      </c>
      <c r="N377" t="s">
        <v>898</v>
      </c>
    </row>
    <row r="378" spans="1:14">
      <c r="A378" t="s">
        <v>693</v>
      </c>
      <c r="B378">
        <v>43479</v>
      </c>
      <c r="C378" t="s">
        <v>911</v>
      </c>
      <c r="D378" t="s">
        <v>917</v>
      </c>
      <c r="E378" t="s">
        <v>203</v>
      </c>
      <c r="F378" t="s">
        <v>72</v>
      </c>
      <c r="G378" t="s">
        <v>73</v>
      </c>
      <c r="H378">
        <v>4</v>
      </c>
      <c r="I378" t="s">
        <v>915</v>
      </c>
      <c r="J378" t="s">
        <v>933</v>
      </c>
      <c r="K378">
        <v>22</v>
      </c>
      <c r="L378">
        <v>-8</v>
      </c>
      <c r="M378">
        <v>1500</v>
      </c>
      <c r="N378" t="s">
        <v>887</v>
      </c>
    </row>
    <row r="379" spans="1:14">
      <c r="A379" t="s">
        <v>347</v>
      </c>
      <c r="B379">
        <v>43335</v>
      </c>
      <c r="C379" t="s">
        <v>906</v>
      </c>
      <c r="D379" t="s">
        <v>907</v>
      </c>
      <c r="E379" t="s">
        <v>348</v>
      </c>
      <c r="F379" t="s">
        <v>61</v>
      </c>
      <c r="G379" t="s">
        <v>62</v>
      </c>
      <c r="H379">
        <v>6</v>
      </c>
      <c r="I379" t="s">
        <v>915</v>
      </c>
      <c r="J379" t="s">
        <v>933</v>
      </c>
      <c r="K379">
        <v>20</v>
      </c>
      <c r="L379">
        <v>-9</v>
      </c>
      <c r="M379">
        <v>1500</v>
      </c>
      <c r="N379" t="s">
        <v>902</v>
      </c>
    </row>
    <row r="380" spans="1:14">
      <c r="A380" t="s">
        <v>78</v>
      </c>
      <c r="B380">
        <v>43210</v>
      </c>
      <c r="C380" t="s">
        <v>906</v>
      </c>
      <c r="D380" t="s">
        <v>921</v>
      </c>
      <c r="E380" t="s">
        <v>79</v>
      </c>
      <c r="F380" t="s">
        <v>14</v>
      </c>
      <c r="G380" t="s">
        <v>15</v>
      </c>
      <c r="H380">
        <v>5</v>
      </c>
      <c r="I380" t="s">
        <v>913</v>
      </c>
      <c r="J380" t="s">
        <v>925</v>
      </c>
      <c r="K380">
        <v>233</v>
      </c>
      <c r="L380">
        <v>-10</v>
      </c>
      <c r="M380">
        <v>2500</v>
      </c>
      <c r="N380" t="s">
        <v>897</v>
      </c>
    </row>
    <row r="381" spans="1:14">
      <c r="A381" t="s">
        <v>247</v>
      </c>
      <c r="B381">
        <v>43282</v>
      </c>
      <c r="C381" t="s">
        <v>906</v>
      </c>
      <c r="D381" t="s">
        <v>927</v>
      </c>
      <c r="E381" t="s">
        <v>248</v>
      </c>
      <c r="F381" t="s">
        <v>65</v>
      </c>
      <c r="G381" t="s">
        <v>65</v>
      </c>
      <c r="H381">
        <v>4</v>
      </c>
      <c r="I381" t="s">
        <v>915</v>
      </c>
      <c r="J381" t="s">
        <v>932</v>
      </c>
      <c r="K381">
        <v>31</v>
      </c>
      <c r="L381">
        <v>-11</v>
      </c>
      <c r="M381">
        <v>1500</v>
      </c>
      <c r="N381" t="s">
        <v>890</v>
      </c>
    </row>
    <row r="382" spans="1:14">
      <c r="A382" t="s">
        <v>388</v>
      </c>
      <c r="B382">
        <v>43358</v>
      </c>
      <c r="C382" t="s">
        <v>906</v>
      </c>
      <c r="D382" t="s">
        <v>920</v>
      </c>
      <c r="E382" t="s">
        <v>389</v>
      </c>
      <c r="F382" t="s">
        <v>14</v>
      </c>
      <c r="G382" t="s">
        <v>93</v>
      </c>
      <c r="H382">
        <v>1</v>
      </c>
      <c r="I382" t="s">
        <v>915</v>
      </c>
      <c r="J382" t="s">
        <v>932</v>
      </c>
      <c r="K382">
        <v>25</v>
      </c>
      <c r="L382">
        <v>-11</v>
      </c>
      <c r="M382">
        <v>1500</v>
      </c>
      <c r="N382" t="s">
        <v>897</v>
      </c>
    </row>
    <row r="383" spans="1:14">
      <c r="A383" t="s">
        <v>114</v>
      </c>
      <c r="B383">
        <v>43216</v>
      </c>
      <c r="C383" t="s">
        <v>906</v>
      </c>
      <c r="D383" t="s">
        <v>921</v>
      </c>
      <c r="E383" t="s">
        <v>115</v>
      </c>
      <c r="F383" t="s">
        <v>10</v>
      </c>
      <c r="G383" t="s">
        <v>11</v>
      </c>
      <c r="H383">
        <v>3</v>
      </c>
      <c r="I383" t="s">
        <v>908</v>
      </c>
      <c r="J383" t="s">
        <v>909</v>
      </c>
      <c r="K383">
        <v>182</v>
      </c>
      <c r="L383">
        <v>-11</v>
      </c>
      <c r="M383">
        <v>3000</v>
      </c>
      <c r="N383" t="s">
        <v>898</v>
      </c>
    </row>
    <row r="384" spans="1:14">
      <c r="A384" t="s">
        <v>186</v>
      </c>
      <c r="B384">
        <v>43248</v>
      </c>
      <c r="C384" t="s">
        <v>906</v>
      </c>
      <c r="D384" t="s">
        <v>931</v>
      </c>
      <c r="E384" t="s">
        <v>187</v>
      </c>
      <c r="F384" t="s">
        <v>10</v>
      </c>
      <c r="G384" t="s">
        <v>11</v>
      </c>
      <c r="H384">
        <v>5</v>
      </c>
      <c r="I384" t="s">
        <v>915</v>
      </c>
      <c r="J384" t="s">
        <v>937</v>
      </c>
      <c r="K384">
        <v>17</v>
      </c>
      <c r="L384">
        <v>-12</v>
      </c>
      <c r="M384">
        <v>1500</v>
      </c>
      <c r="N384" t="s">
        <v>898</v>
      </c>
    </row>
    <row r="385" spans="1:14">
      <c r="A385" t="s">
        <v>253</v>
      </c>
      <c r="B385">
        <v>43282</v>
      </c>
      <c r="C385" t="s">
        <v>906</v>
      </c>
      <c r="D385" t="s">
        <v>927</v>
      </c>
      <c r="E385" t="s">
        <v>254</v>
      </c>
      <c r="F385" t="s">
        <v>14</v>
      </c>
      <c r="G385" t="s">
        <v>93</v>
      </c>
      <c r="H385">
        <v>7</v>
      </c>
      <c r="I385" t="s">
        <v>915</v>
      </c>
      <c r="J385" t="s">
        <v>919</v>
      </c>
      <c r="K385">
        <v>33</v>
      </c>
      <c r="L385">
        <v>-12</v>
      </c>
      <c r="M385">
        <v>1500</v>
      </c>
      <c r="N385" t="s">
        <v>897</v>
      </c>
    </row>
    <row r="386" spans="1:14">
      <c r="A386" t="s">
        <v>704</v>
      </c>
      <c r="B386">
        <v>43483</v>
      </c>
      <c r="C386" t="s">
        <v>911</v>
      </c>
      <c r="D386" t="s">
        <v>917</v>
      </c>
      <c r="E386" t="s">
        <v>365</v>
      </c>
      <c r="F386" t="s">
        <v>6</v>
      </c>
      <c r="G386" t="s">
        <v>7</v>
      </c>
      <c r="H386">
        <v>5</v>
      </c>
      <c r="I386" t="s">
        <v>915</v>
      </c>
      <c r="J386" t="s">
        <v>938</v>
      </c>
      <c r="K386">
        <v>34</v>
      </c>
      <c r="L386">
        <v>-12</v>
      </c>
      <c r="M386">
        <v>1500</v>
      </c>
      <c r="N386" t="s">
        <v>891</v>
      </c>
    </row>
    <row r="387" spans="1:14">
      <c r="A387" t="s">
        <v>209</v>
      </c>
      <c r="B387">
        <v>43262</v>
      </c>
      <c r="C387" t="s">
        <v>906</v>
      </c>
      <c r="D387" t="s">
        <v>934</v>
      </c>
      <c r="E387" t="s">
        <v>95</v>
      </c>
      <c r="F387" t="s">
        <v>57</v>
      </c>
      <c r="G387" t="s">
        <v>58</v>
      </c>
      <c r="H387">
        <v>2</v>
      </c>
      <c r="I387" t="s">
        <v>915</v>
      </c>
      <c r="J387" t="s">
        <v>919</v>
      </c>
      <c r="K387">
        <v>381</v>
      </c>
      <c r="L387">
        <v>-13</v>
      </c>
      <c r="M387">
        <v>1500</v>
      </c>
      <c r="N387" t="s">
        <v>893</v>
      </c>
    </row>
    <row r="388" spans="1:14">
      <c r="A388" t="s">
        <v>344</v>
      </c>
      <c r="B388">
        <v>43333</v>
      </c>
      <c r="C388" t="s">
        <v>906</v>
      </c>
      <c r="D388" t="s">
        <v>907</v>
      </c>
      <c r="E388" t="s">
        <v>345</v>
      </c>
      <c r="F388" t="s">
        <v>14</v>
      </c>
      <c r="G388" t="s">
        <v>93</v>
      </c>
      <c r="H388">
        <v>4</v>
      </c>
      <c r="I388" t="s">
        <v>915</v>
      </c>
      <c r="J388" t="s">
        <v>937</v>
      </c>
      <c r="K388">
        <v>17</v>
      </c>
      <c r="L388">
        <v>-13</v>
      </c>
      <c r="M388">
        <v>1500</v>
      </c>
      <c r="N388" t="s">
        <v>897</v>
      </c>
    </row>
    <row r="389" spans="1:14">
      <c r="A389" t="s">
        <v>88</v>
      </c>
      <c r="B389">
        <v>43213</v>
      </c>
      <c r="C389" t="s">
        <v>906</v>
      </c>
      <c r="D389" t="s">
        <v>921</v>
      </c>
      <c r="E389" t="s">
        <v>89</v>
      </c>
      <c r="F389" t="s">
        <v>10</v>
      </c>
      <c r="G389" t="s">
        <v>90</v>
      </c>
      <c r="H389">
        <v>1</v>
      </c>
      <c r="I389" t="s">
        <v>913</v>
      </c>
      <c r="J389" t="s">
        <v>923</v>
      </c>
      <c r="K389">
        <v>46</v>
      </c>
      <c r="L389">
        <v>-14</v>
      </c>
      <c r="M389">
        <v>2500</v>
      </c>
      <c r="N389" t="s">
        <v>898</v>
      </c>
    </row>
    <row r="390" spans="1:14">
      <c r="A390" t="s">
        <v>308</v>
      </c>
      <c r="B390">
        <v>43314</v>
      </c>
      <c r="C390" t="s">
        <v>906</v>
      </c>
      <c r="D390" t="s">
        <v>907</v>
      </c>
      <c r="E390" t="s">
        <v>309</v>
      </c>
      <c r="F390" t="s">
        <v>50</v>
      </c>
      <c r="G390" t="s">
        <v>51</v>
      </c>
      <c r="H390">
        <v>2</v>
      </c>
      <c r="I390" t="s">
        <v>908</v>
      </c>
      <c r="J390" t="s">
        <v>926</v>
      </c>
      <c r="K390">
        <v>70</v>
      </c>
      <c r="L390">
        <v>-14</v>
      </c>
      <c r="M390">
        <v>3000</v>
      </c>
      <c r="N390" t="s">
        <v>900</v>
      </c>
    </row>
    <row r="391" spans="1:14">
      <c r="A391" t="s">
        <v>657</v>
      </c>
      <c r="B391">
        <v>43469</v>
      </c>
      <c r="C391" t="s">
        <v>911</v>
      </c>
      <c r="D391" t="s">
        <v>917</v>
      </c>
      <c r="E391" t="s">
        <v>658</v>
      </c>
      <c r="F391" t="s">
        <v>14</v>
      </c>
      <c r="G391" t="s">
        <v>93</v>
      </c>
      <c r="H391">
        <v>4</v>
      </c>
      <c r="I391" t="s">
        <v>908</v>
      </c>
      <c r="J391" t="s">
        <v>926</v>
      </c>
      <c r="K391">
        <v>71</v>
      </c>
      <c r="L391">
        <v>-14</v>
      </c>
      <c r="M391">
        <v>3000</v>
      </c>
      <c r="N391" t="s">
        <v>897</v>
      </c>
    </row>
    <row r="392" spans="1:14">
      <c r="A392" t="s">
        <v>160</v>
      </c>
      <c r="B392">
        <v>43237</v>
      </c>
      <c r="C392" t="s">
        <v>906</v>
      </c>
      <c r="D392" t="s">
        <v>931</v>
      </c>
      <c r="E392" t="s">
        <v>161</v>
      </c>
      <c r="F392" t="s">
        <v>30</v>
      </c>
      <c r="G392" t="s">
        <v>31</v>
      </c>
      <c r="H392">
        <v>3</v>
      </c>
      <c r="I392" t="s">
        <v>915</v>
      </c>
      <c r="J392" t="s">
        <v>933</v>
      </c>
      <c r="K392">
        <v>19</v>
      </c>
      <c r="L392">
        <v>-15</v>
      </c>
      <c r="M392">
        <v>1500</v>
      </c>
      <c r="N392" t="s">
        <v>894</v>
      </c>
    </row>
    <row r="393" spans="1:14">
      <c r="A393" t="s">
        <v>182</v>
      </c>
      <c r="B393">
        <v>43248</v>
      </c>
      <c r="C393" t="s">
        <v>906</v>
      </c>
      <c r="D393" t="s">
        <v>931</v>
      </c>
      <c r="E393" t="s">
        <v>183</v>
      </c>
      <c r="F393" t="s">
        <v>72</v>
      </c>
      <c r="G393" t="s">
        <v>73</v>
      </c>
      <c r="H393">
        <v>1</v>
      </c>
      <c r="I393" t="s">
        <v>915</v>
      </c>
      <c r="J393" t="s">
        <v>932</v>
      </c>
      <c r="K393">
        <v>27</v>
      </c>
      <c r="L393">
        <v>-15</v>
      </c>
      <c r="M393">
        <v>1500</v>
      </c>
      <c r="N393" t="s">
        <v>887</v>
      </c>
    </row>
    <row r="394" spans="1:14">
      <c r="A394" t="s">
        <v>306</v>
      </c>
      <c r="B394">
        <v>43313</v>
      </c>
      <c r="C394" t="s">
        <v>906</v>
      </c>
      <c r="D394" t="s">
        <v>907</v>
      </c>
      <c r="E394" t="s">
        <v>307</v>
      </c>
      <c r="F394" t="s">
        <v>14</v>
      </c>
      <c r="G394" t="s">
        <v>93</v>
      </c>
      <c r="H394">
        <v>3</v>
      </c>
      <c r="I394" t="s">
        <v>915</v>
      </c>
      <c r="J394" t="s">
        <v>916</v>
      </c>
      <c r="K394">
        <v>187</v>
      </c>
      <c r="L394">
        <v>-15</v>
      </c>
      <c r="M394">
        <v>1500</v>
      </c>
      <c r="N394" t="s">
        <v>897</v>
      </c>
    </row>
    <row r="395" spans="1:14">
      <c r="A395" t="s">
        <v>374</v>
      </c>
      <c r="B395">
        <v>43351</v>
      </c>
      <c r="C395" t="s">
        <v>906</v>
      </c>
      <c r="D395" t="s">
        <v>920</v>
      </c>
      <c r="E395" t="s">
        <v>375</v>
      </c>
      <c r="F395" t="s">
        <v>54</v>
      </c>
      <c r="G395" t="s">
        <v>51</v>
      </c>
      <c r="H395">
        <v>2</v>
      </c>
      <c r="I395" t="s">
        <v>915</v>
      </c>
      <c r="J395" t="s">
        <v>932</v>
      </c>
      <c r="K395">
        <v>50</v>
      </c>
      <c r="L395">
        <v>-17</v>
      </c>
      <c r="M395">
        <v>1500</v>
      </c>
      <c r="N395" t="s">
        <v>892</v>
      </c>
    </row>
    <row r="396" spans="1:14">
      <c r="A396" t="s">
        <v>766</v>
      </c>
      <c r="B396">
        <v>43501</v>
      </c>
      <c r="C396" t="s">
        <v>911</v>
      </c>
      <c r="D396" t="s">
        <v>912</v>
      </c>
      <c r="E396" t="s">
        <v>767</v>
      </c>
      <c r="F396" t="s">
        <v>605</v>
      </c>
      <c r="G396" t="s">
        <v>605</v>
      </c>
      <c r="H396">
        <v>1</v>
      </c>
      <c r="I396" t="s">
        <v>915</v>
      </c>
      <c r="J396" t="s">
        <v>932</v>
      </c>
      <c r="K396">
        <v>26</v>
      </c>
      <c r="L396">
        <v>-17</v>
      </c>
      <c r="M396">
        <v>1500</v>
      </c>
      <c r="N396" t="s">
        <v>889</v>
      </c>
    </row>
    <row r="397" spans="1:14">
      <c r="A397" t="s">
        <v>275</v>
      </c>
      <c r="B397">
        <v>43297</v>
      </c>
      <c r="C397" t="s">
        <v>906</v>
      </c>
      <c r="D397" t="s">
        <v>927</v>
      </c>
      <c r="E397" t="s">
        <v>276</v>
      </c>
      <c r="F397" t="s">
        <v>54</v>
      </c>
      <c r="G397" t="s">
        <v>51</v>
      </c>
      <c r="H397">
        <v>7</v>
      </c>
      <c r="I397" t="s">
        <v>915</v>
      </c>
      <c r="J397" t="s">
        <v>937</v>
      </c>
      <c r="K397">
        <v>29</v>
      </c>
      <c r="L397">
        <v>-18</v>
      </c>
      <c r="M397">
        <v>1500</v>
      </c>
      <c r="N397" t="s">
        <v>892</v>
      </c>
    </row>
    <row r="398" spans="1:14">
      <c r="A398" t="s">
        <v>300</v>
      </c>
      <c r="B398">
        <v>43310</v>
      </c>
      <c r="C398" t="s">
        <v>906</v>
      </c>
      <c r="D398" t="s">
        <v>927</v>
      </c>
      <c r="E398" t="s">
        <v>301</v>
      </c>
      <c r="F398" t="s">
        <v>14</v>
      </c>
      <c r="G398" t="s">
        <v>93</v>
      </c>
      <c r="H398">
        <v>3</v>
      </c>
      <c r="I398" t="s">
        <v>913</v>
      </c>
      <c r="J398" t="s">
        <v>925</v>
      </c>
      <c r="K398">
        <v>108</v>
      </c>
      <c r="L398">
        <v>-19</v>
      </c>
      <c r="M398">
        <v>2500</v>
      </c>
      <c r="N398" t="s">
        <v>897</v>
      </c>
    </row>
    <row r="399" spans="1:14">
      <c r="A399" t="s">
        <v>359</v>
      </c>
      <c r="B399">
        <v>43342</v>
      </c>
      <c r="C399" t="s">
        <v>906</v>
      </c>
      <c r="D399" t="s">
        <v>907</v>
      </c>
      <c r="E399" t="s">
        <v>268</v>
      </c>
      <c r="F399" t="s">
        <v>18</v>
      </c>
      <c r="G399" t="s">
        <v>19</v>
      </c>
      <c r="H399">
        <v>2</v>
      </c>
      <c r="I399" t="s">
        <v>915</v>
      </c>
      <c r="J399" t="s">
        <v>919</v>
      </c>
      <c r="K399">
        <v>220</v>
      </c>
      <c r="L399">
        <v>-19</v>
      </c>
      <c r="M399">
        <v>1500</v>
      </c>
      <c r="N399" t="s">
        <v>901</v>
      </c>
    </row>
    <row r="400" spans="1:14">
      <c r="A400" t="s">
        <v>376</v>
      </c>
      <c r="B400">
        <v>43352</v>
      </c>
      <c r="C400" t="s">
        <v>906</v>
      </c>
      <c r="D400" t="s">
        <v>920</v>
      </c>
      <c r="E400" t="s">
        <v>377</v>
      </c>
      <c r="F400" t="s">
        <v>10</v>
      </c>
      <c r="G400" t="s">
        <v>90</v>
      </c>
      <c r="H400">
        <v>2</v>
      </c>
      <c r="I400" t="s">
        <v>915</v>
      </c>
      <c r="J400" t="s">
        <v>936</v>
      </c>
      <c r="K400">
        <v>47</v>
      </c>
      <c r="L400">
        <v>-20</v>
      </c>
      <c r="M400">
        <v>1500</v>
      </c>
      <c r="N400" t="s">
        <v>898</v>
      </c>
    </row>
    <row r="401" spans="1:14">
      <c r="A401" t="s">
        <v>142</v>
      </c>
      <c r="B401">
        <v>43228</v>
      </c>
      <c r="C401" t="s">
        <v>906</v>
      </c>
      <c r="D401" t="s">
        <v>931</v>
      </c>
      <c r="E401" t="s">
        <v>143</v>
      </c>
      <c r="F401" t="s">
        <v>65</v>
      </c>
      <c r="G401" t="s">
        <v>65</v>
      </c>
      <c r="H401">
        <v>7</v>
      </c>
      <c r="I401" t="s">
        <v>915</v>
      </c>
      <c r="J401" t="s">
        <v>937</v>
      </c>
      <c r="K401">
        <v>24</v>
      </c>
      <c r="L401">
        <v>-21</v>
      </c>
      <c r="M401">
        <v>1500</v>
      </c>
      <c r="N401" t="s">
        <v>890</v>
      </c>
    </row>
    <row r="402" spans="1:14">
      <c r="A402" t="s">
        <v>408</v>
      </c>
      <c r="B402">
        <v>43367</v>
      </c>
      <c r="C402" t="s">
        <v>906</v>
      </c>
      <c r="D402" t="s">
        <v>920</v>
      </c>
      <c r="E402" t="s">
        <v>409</v>
      </c>
      <c r="F402" t="s">
        <v>61</v>
      </c>
      <c r="G402" t="s">
        <v>62</v>
      </c>
      <c r="H402">
        <v>2</v>
      </c>
      <c r="I402" t="s">
        <v>913</v>
      </c>
      <c r="J402" t="s">
        <v>923</v>
      </c>
      <c r="K402">
        <v>276</v>
      </c>
      <c r="L402">
        <v>-21</v>
      </c>
      <c r="M402">
        <v>2500</v>
      </c>
      <c r="N402" t="s">
        <v>902</v>
      </c>
    </row>
    <row r="403" spans="1:14">
      <c r="A403" t="s">
        <v>387</v>
      </c>
      <c r="B403">
        <v>43358</v>
      </c>
      <c r="C403" t="s">
        <v>906</v>
      </c>
      <c r="D403" t="s">
        <v>920</v>
      </c>
      <c r="E403" t="s">
        <v>199</v>
      </c>
      <c r="F403" t="s">
        <v>10</v>
      </c>
      <c r="G403" t="s">
        <v>90</v>
      </c>
      <c r="H403">
        <v>7</v>
      </c>
      <c r="I403" t="s">
        <v>908</v>
      </c>
      <c r="J403" t="s">
        <v>928</v>
      </c>
      <c r="K403">
        <v>335</v>
      </c>
      <c r="L403">
        <v>-22</v>
      </c>
      <c r="M403">
        <v>3000</v>
      </c>
      <c r="N403" t="s">
        <v>898</v>
      </c>
    </row>
    <row r="404" spans="1:14">
      <c r="A404" t="s">
        <v>234</v>
      </c>
      <c r="B404">
        <v>43275</v>
      </c>
      <c r="C404" t="s">
        <v>906</v>
      </c>
      <c r="D404" t="s">
        <v>934</v>
      </c>
      <c r="E404" t="s">
        <v>235</v>
      </c>
      <c r="F404" t="s">
        <v>38</v>
      </c>
      <c r="G404" t="s">
        <v>39</v>
      </c>
      <c r="H404">
        <v>1</v>
      </c>
      <c r="I404" t="s">
        <v>908</v>
      </c>
      <c r="J404" t="s">
        <v>926</v>
      </c>
      <c r="K404">
        <v>20</v>
      </c>
      <c r="L404">
        <v>-22</v>
      </c>
      <c r="M404">
        <v>3000</v>
      </c>
      <c r="N404" t="s">
        <v>904</v>
      </c>
    </row>
    <row r="405" spans="1:14">
      <c r="A405" t="s">
        <v>134</v>
      </c>
      <c r="B405">
        <v>43224</v>
      </c>
      <c r="C405" t="s">
        <v>906</v>
      </c>
      <c r="D405" t="s">
        <v>931</v>
      </c>
      <c r="E405" t="s">
        <v>135</v>
      </c>
      <c r="F405" t="s">
        <v>50</v>
      </c>
      <c r="G405" t="s">
        <v>51</v>
      </c>
      <c r="H405">
        <v>1</v>
      </c>
      <c r="I405" t="s">
        <v>913</v>
      </c>
      <c r="J405" t="s">
        <v>923</v>
      </c>
      <c r="K405">
        <v>100</v>
      </c>
      <c r="L405">
        <v>-23</v>
      </c>
      <c r="M405">
        <v>2500</v>
      </c>
      <c r="N405" t="s">
        <v>900</v>
      </c>
    </row>
    <row r="406" spans="1:14">
      <c r="A406" t="s">
        <v>242</v>
      </c>
      <c r="B406">
        <v>43279</v>
      </c>
      <c r="C406" t="s">
        <v>906</v>
      </c>
      <c r="D406" t="s">
        <v>934</v>
      </c>
      <c r="E406" t="s">
        <v>193</v>
      </c>
      <c r="F406" t="s">
        <v>14</v>
      </c>
      <c r="G406" t="s">
        <v>93</v>
      </c>
      <c r="H406">
        <v>2</v>
      </c>
      <c r="I406" t="s">
        <v>908</v>
      </c>
      <c r="J406" t="s">
        <v>926</v>
      </c>
      <c r="K406">
        <v>42</v>
      </c>
      <c r="L406">
        <v>-23</v>
      </c>
      <c r="M406">
        <v>3000</v>
      </c>
      <c r="N406" t="s">
        <v>897</v>
      </c>
    </row>
    <row r="407" spans="1:14">
      <c r="A407" t="s">
        <v>675</v>
      </c>
      <c r="B407">
        <v>43473</v>
      </c>
      <c r="C407" t="s">
        <v>911</v>
      </c>
      <c r="D407" t="s">
        <v>917</v>
      </c>
      <c r="E407" t="s">
        <v>456</v>
      </c>
      <c r="F407" t="s">
        <v>72</v>
      </c>
      <c r="G407" t="s">
        <v>73</v>
      </c>
      <c r="H407">
        <v>2</v>
      </c>
      <c r="I407" t="s">
        <v>913</v>
      </c>
      <c r="J407" t="s">
        <v>922</v>
      </c>
      <c r="K407">
        <v>646</v>
      </c>
      <c r="L407">
        <v>-23</v>
      </c>
      <c r="M407">
        <v>2500</v>
      </c>
      <c r="N407" t="s">
        <v>887</v>
      </c>
    </row>
    <row r="408" spans="1:14">
      <c r="A408" t="s">
        <v>279</v>
      </c>
      <c r="B408">
        <v>43299</v>
      </c>
      <c r="C408" t="s">
        <v>906</v>
      </c>
      <c r="D408" t="s">
        <v>927</v>
      </c>
      <c r="E408" t="s">
        <v>280</v>
      </c>
      <c r="F408" t="s">
        <v>10</v>
      </c>
      <c r="G408" t="s">
        <v>90</v>
      </c>
      <c r="H408">
        <v>1</v>
      </c>
      <c r="I408" t="s">
        <v>915</v>
      </c>
      <c r="J408" t="s">
        <v>932</v>
      </c>
      <c r="K408">
        <v>26</v>
      </c>
      <c r="L408">
        <v>-24</v>
      </c>
      <c r="M408">
        <v>1500</v>
      </c>
      <c r="N408" t="s">
        <v>898</v>
      </c>
    </row>
    <row r="409" spans="1:14">
      <c r="A409" t="s">
        <v>331</v>
      </c>
      <c r="B409">
        <v>43326</v>
      </c>
      <c r="C409" t="s">
        <v>906</v>
      </c>
      <c r="D409" t="s">
        <v>907</v>
      </c>
      <c r="E409" t="s">
        <v>332</v>
      </c>
      <c r="F409" t="s">
        <v>14</v>
      </c>
      <c r="G409" t="s">
        <v>93</v>
      </c>
      <c r="H409">
        <v>2</v>
      </c>
      <c r="I409" t="s">
        <v>908</v>
      </c>
      <c r="J409" t="s">
        <v>928</v>
      </c>
      <c r="K409">
        <v>212</v>
      </c>
      <c r="L409">
        <v>-24</v>
      </c>
      <c r="M409">
        <v>3000</v>
      </c>
      <c r="N409" t="s">
        <v>897</v>
      </c>
    </row>
    <row r="410" spans="1:14">
      <c r="A410" t="s">
        <v>136</v>
      </c>
      <c r="B410">
        <v>43225</v>
      </c>
      <c r="C410" t="s">
        <v>906</v>
      </c>
      <c r="D410" t="s">
        <v>931</v>
      </c>
      <c r="E410" t="s">
        <v>137</v>
      </c>
      <c r="F410" t="s">
        <v>54</v>
      </c>
      <c r="G410" t="s">
        <v>51</v>
      </c>
      <c r="H410">
        <v>2</v>
      </c>
      <c r="I410" t="s">
        <v>915</v>
      </c>
      <c r="J410" t="s">
        <v>932</v>
      </c>
      <c r="K410">
        <v>27</v>
      </c>
      <c r="L410">
        <v>-25</v>
      </c>
      <c r="M410">
        <v>1500</v>
      </c>
      <c r="N410" t="s">
        <v>892</v>
      </c>
    </row>
    <row r="411" spans="1:14">
      <c r="A411" t="s">
        <v>198</v>
      </c>
      <c r="B411">
        <v>43255</v>
      </c>
      <c r="C411" t="s">
        <v>906</v>
      </c>
      <c r="D411" t="s">
        <v>934</v>
      </c>
      <c r="E411" t="s">
        <v>199</v>
      </c>
      <c r="F411" t="s">
        <v>14</v>
      </c>
      <c r="G411" t="s">
        <v>93</v>
      </c>
      <c r="H411">
        <v>3</v>
      </c>
      <c r="I411" t="s">
        <v>915</v>
      </c>
      <c r="J411" t="s">
        <v>919</v>
      </c>
      <c r="K411">
        <v>73</v>
      </c>
      <c r="L411">
        <v>-25</v>
      </c>
      <c r="M411">
        <v>1500</v>
      </c>
      <c r="N411" t="s">
        <v>897</v>
      </c>
    </row>
    <row r="412" spans="1:14">
      <c r="A412" t="s">
        <v>378</v>
      </c>
      <c r="B412">
        <v>43353</v>
      </c>
      <c r="C412" t="s">
        <v>906</v>
      </c>
      <c r="D412" t="s">
        <v>920</v>
      </c>
      <c r="E412" t="s">
        <v>379</v>
      </c>
      <c r="F412" t="s">
        <v>14</v>
      </c>
      <c r="G412" t="s">
        <v>93</v>
      </c>
      <c r="H412">
        <v>4</v>
      </c>
      <c r="I412" t="s">
        <v>913</v>
      </c>
      <c r="J412" t="s">
        <v>914</v>
      </c>
      <c r="K412">
        <v>61</v>
      </c>
      <c r="L412">
        <v>-25</v>
      </c>
      <c r="M412">
        <v>2500</v>
      </c>
      <c r="N412" t="s">
        <v>897</v>
      </c>
    </row>
    <row r="413" spans="1:14">
      <c r="A413" t="s">
        <v>404</v>
      </c>
      <c r="B413">
        <v>43367</v>
      </c>
      <c r="C413" t="s">
        <v>906</v>
      </c>
      <c r="D413" t="s">
        <v>920</v>
      </c>
      <c r="E413" t="s">
        <v>394</v>
      </c>
      <c r="F413" t="s">
        <v>10</v>
      </c>
      <c r="G413" t="s">
        <v>90</v>
      </c>
      <c r="H413">
        <v>3</v>
      </c>
      <c r="I413" t="s">
        <v>915</v>
      </c>
      <c r="J413" t="s">
        <v>932</v>
      </c>
      <c r="K413">
        <v>74</v>
      </c>
      <c r="L413">
        <v>-25</v>
      </c>
      <c r="M413">
        <v>1500</v>
      </c>
      <c r="N413" t="s">
        <v>898</v>
      </c>
    </row>
    <row r="414" spans="1:14">
      <c r="A414" t="s">
        <v>148</v>
      </c>
      <c r="B414">
        <v>43231</v>
      </c>
      <c r="C414" t="s">
        <v>906</v>
      </c>
      <c r="D414" t="s">
        <v>931</v>
      </c>
      <c r="E414" t="s">
        <v>149</v>
      </c>
      <c r="F414" t="s">
        <v>14</v>
      </c>
      <c r="G414" t="s">
        <v>93</v>
      </c>
      <c r="H414">
        <v>3</v>
      </c>
      <c r="I414" t="s">
        <v>915</v>
      </c>
      <c r="J414" t="s">
        <v>933</v>
      </c>
      <c r="K414">
        <v>44</v>
      </c>
      <c r="L414">
        <v>-26</v>
      </c>
      <c r="M414">
        <v>1500</v>
      </c>
      <c r="N414" t="s">
        <v>897</v>
      </c>
    </row>
    <row r="415" spans="1:14">
      <c r="A415" t="s">
        <v>200</v>
      </c>
      <c r="B415">
        <v>43255</v>
      </c>
      <c r="C415" t="s">
        <v>906</v>
      </c>
      <c r="D415" t="s">
        <v>934</v>
      </c>
      <c r="E415" t="s">
        <v>201</v>
      </c>
      <c r="F415" t="s">
        <v>14</v>
      </c>
      <c r="G415" t="s">
        <v>93</v>
      </c>
      <c r="H415">
        <v>3</v>
      </c>
      <c r="I415" t="s">
        <v>913</v>
      </c>
      <c r="J415" t="s">
        <v>914</v>
      </c>
      <c r="K415">
        <v>68</v>
      </c>
      <c r="L415">
        <v>-27</v>
      </c>
      <c r="M415">
        <v>2500</v>
      </c>
      <c r="N415" t="s">
        <v>897</v>
      </c>
    </row>
    <row r="416" spans="1:14">
      <c r="A416" t="s">
        <v>764</v>
      </c>
      <c r="B416">
        <v>43500</v>
      </c>
      <c r="C416" t="s">
        <v>911</v>
      </c>
      <c r="D416" t="s">
        <v>912</v>
      </c>
      <c r="E416" t="s">
        <v>765</v>
      </c>
      <c r="F416" t="s">
        <v>18</v>
      </c>
      <c r="G416" t="s">
        <v>553</v>
      </c>
      <c r="H416">
        <v>5</v>
      </c>
      <c r="I416" t="s">
        <v>908</v>
      </c>
      <c r="J416" t="s">
        <v>926</v>
      </c>
      <c r="K416">
        <v>50</v>
      </c>
      <c r="L416">
        <v>-28</v>
      </c>
      <c r="M416">
        <v>3000</v>
      </c>
      <c r="N416" t="s">
        <v>901</v>
      </c>
    </row>
    <row r="417" spans="1:14">
      <c r="A417" t="s">
        <v>360</v>
      </c>
      <c r="B417">
        <v>43343</v>
      </c>
      <c r="C417" t="s">
        <v>906</v>
      </c>
      <c r="D417" t="s">
        <v>907</v>
      </c>
      <c r="E417" t="s">
        <v>361</v>
      </c>
      <c r="F417" t="s">
        <v>22</v>
      </c>
      <c r="G417" t="s">
        <v>23</v>
      </c>
      <c r="H417">
        <v>3</v>
      </c>
      <c r="I417" t="s">
        <v>913</v>
      </c>
      <c r="J417" t="s">
        <v>925</v>
      </c>
      <c r="K417">
        <v>299</v>
      </c>
      <c r="L417">
        <v>-28</v>
      </c>
      <c r="M417">
        <v>2500</v>
      </c>
      <c r="N417" t="s">
        <v>905</v>
      </c>
    </row>
    <row r="418" spans="1:14">
      <c r="A418" t="s">
        <v>816</v>
      </c>
      <c r="B418">
        <v>43523</v>
      </c>
      <c r="C418" t="s">
        <v>911</v>
      </c>
      <c r="D418" t="s">
        <v>912</v>
      </c>
      <c r="E418" t="s">
        <v>101</v>
      </c>
      <c r="F418" t="s">
        <v>54</v>
      </c>
      <c r="G418" t="s">
        <v>51</v>
      </c>
      <c r="H418">
        <v>5</v>
      </c>
      <c r="I418" t="s">
        <v>908</v>
      </c>
      <c r="J418" t="s">
        <v>926</v>
      </c>
      <c r="K418">
        <v>176</v>
      </c>
      <c r="L418">
        <v>-28</v>
      </c>
      <c r="M418">
        <v>3000</v>
      </c>
      <c r="N418" t="s">
        <v>892</v>
      </c>
    </row>
    <row r="419" spans="1:14">
      <c r="A419" t="s">
        <v>342</v>
      </c>
      <c r="B419">
        <v>43332</v>
      </c>
      <c r="C419" t="s">
        <v>906</v>
      </c>
      <c r="D419" t="s">
        <v>907</v>
      </c>
      <c r="E419" t="s">
        <v>343</v>
      </c>
      <c r="F419" t="s">
        <v>10</v>
      </c>
      <c r="G419" t="s">
        <v>90</v>
      </c>
      <c r="H419">
        <v>4</v>
      </c>
      <c r="I419" t="s">
        <v>913</v>
      </c>
      <c r="J419" t="s">
        <v>923</v>
      </c>
      <c r="K419">
        <v>465</v>
      </c>
      <c r="L419">
        <v>-33</v>
      </c>
      <c r="M419">
        <v>2500</v>
      </c>
      <c r="N419" t="s">
        <v>898</v>
      </c>
    </row>
    <row r="420" spans="1:14">
      <c r="A420" t="s">
        <v>405</v>
      </c>
      <c r="B420">
        <v>43367</v>
      </c>
      <c r="C420" t="s">
        <v>906</v>
      </c>
      <c r="D420" t="s">
        <v>920</v>
      </c>
      <c r="E420" t="s">
        <v>406</v>
      </c>
      <c r="F420" t="s">
        <v>14</v>
      </c>
      <c r="G420" t="s">
        <v>93</v>
      </c>
      <c r="H420">
        <v>5</v>
      </c>
      <c r="I420" t="s">
        <v>915</v>
      </c>
      <c r="J420" t="s">
        <v>933</v>
      </c>
      <c r="K420">
        <v>40</v>
      </c>
      <c r="L420">
        <v>-33</v>
      </c>
      <c r="M420">
        <v>1500</v>
      </c>
      <c r="N420" t="s">
        <v>897</v>
      </c>
    </row>
    <row r="421" spans="1:14">
      <c r="A421" t="s">
        <v>273</v>
      </c>
      <c r="B421">
        <v>43296</v>
      </c>
      <c r="C421" t="s">
        <v>906</v>
      </c>
      <c r="D421" t="s">
        <v>927</v>
      </c>
      <c r="E421" t="s">
        <v>274</v>
      </c>
      <c r="F421" t="s">
        <v>50</v>
      </c>
      <c r="G421" t="s">
        <v>51</v>
      </c>
      <c r="H421">
        <v>1</v>
      </c>
      <c r="I421" t="s">
        <v>908</v>
      </c>
      <c r="J421" t="s">
        <v>928</v>
      </c>
      <c r="K421">
        <v>30</v>
      </c>
      <c r="L421">
        <v>-35</v>
      </c>
      <c r="M421">
        <v>3000</v>
      </c>
      <c r="N421" t="s">
        <v>900</v>
      </c>
    </row>
    <row r="422" spans="1:14">
      <c r="A422" t="s">
        <v>124</v>
      </c>
      <c r="B422">
        <v>43219</v>
      </c>
      <c r="C422" t="s">
        <v>906</v>
      </c>
      <c r="D422" t="s">
        <v>921</v>
      </c>
      <c r="E422" t="s">
        <v>125</v>
      </c>
      <c r="F422" t="s">
        <v>30</v>
      </c>
      <c r="G422" t="s">
        <v>31</v>
      </c>
      <c r="H422">
        <v>8</v>
      </c>
      <c r="I422" t="s">
        <v>908</v>
      </c>
      <c r="J422" t="s">
        <v>909</v>
      </c>
      <c r="K422">
        <v>1061</v>
      </c>
      <c r="L422">
        <v>-36</v>
      </c>
      <c r="M422">
        <v>3000</v>
      </c>
      <c r="N422" t="s">
        <v>894</v>
      </c>
    </row>
    <row r="423" spans="1:14">
      <c r="A423" t="s">
        <v>655</v>
      </c>
      <c r="B423">
        <v>43469</v>
      </c>
      <c r="C423" t="s">
        <v>911</v>
      </c>
      <c r="D423" t="s">
        <v>917</v>
      </c>
      <c r="E423" t="s">
        <v>656</v>
      </c>
      <c r="F423" t="s">
        <v>10</v>
      </c>
      <c r="G423" t="s">
        <v>90</v>
      </c>
      <c r="H423">
        <v>3</v>
      </c>
      <c r="I423" t="s">
        <v>908</v>
      </c>
      <c r="J423" t="s">
        <v>928</v>
      </c>
      <c r="K423">
        <v>73</v>
      </c>
      <c r="L423">
        <v>-36</v>
      </c>
      <c r="M423">
        <v>3000</v>
      </c>
      <c r="N423" t="s">
        <v>898</v>
      </c>
    </row>
    <row r="424" spans="1:14">
      <c r="A424" t="s">
        <v>312</v>
      </c>
      <c r="B424">
        <v>43315</v>
      </c>
      <c r="C424" t="s">
        <v>906</v>
      </c>
      <c r="D424" t="s">
        <v>907</v>
      </c>
      <c r="E424" t="s">
        <v>313</v>
      </c>
      <c r="F424" t="s">
        <v>10</v>
      </c>
      <c r="G424" t="s">
        <v>90</v>
      </c>
      <c r="H424">
        <v>3</v>
      </c>
      <c r="I424" t="s">
        <v>915</v>
      </c>
      <c r="J424" t="s">
        <v>932</v>
      </c>
      <c r="K424">
        <v>40</v>
      </c>
      <c r="L424">
        <v>-37</v>
      </c>
      <c r="M424">
        <v>1500</v>
      </c>
      <c r="N424" t="s">
        <v>898</v>
      </c>
    </row>
    <row r="425" spans="1:14">
      <c r="A425" t="s">
        <v>697</v>
      </c>
      <c r="B425">
        <v>43482</v>
      </c>
      <c r="C425" t="s">
        <v>911</v>
      </c>
      <c r="D425" t="s">
        <v>917</v>
      </c>
      <c r="E425" t="s">
        <v>189</v>
      </c>
      <c r="F425" t="s">
        <v>10</v>
      </c>
      <c r="G425" t="s">
        <v>90</v>
      </c>
      <c r="H425">
        <v>4</v>
      </c>
      <c r="I425" t="s">
        <v>915</v>
      </c>
      <c r="J425" t="s">
        <v>935</v>
      </c>
      <c r="K425">
        <v>89</v>
      </c>
      <c r="L425">
        <v>-37</v>
      </c>
      <c r="M425">
        <v>1500</v>
      </c>
      <c r="N425" t="s">
        <v>898</v>
      </c>
    </row>
    <row r="426" spans="1:14">
      <c r="A426" t="s">
        <v>40</v>
      </c>
      <c r="B426">
        <v>43199</v>
      </c>
      <c r="C426" t="s">
        <v>906</v>
      </c>
      <c r="D426" t="s">
        <v>921</v>
      </c>
      <c r="E426" t="s">
        <v>41</v>
      </c>
      <c r="F426" t="s">
        <v>42</v>
      </c>
      <c r="G426" t="s">
        <v>43</v>
      </c>
      <c r="H426">
        <v>4</v>
      </c>
      <c r="I426" t="s">
        <v>913</v>
      </c>
      <c r="J426" t="s">
        <v>922</v>
      </c>
      <c r="K426">
        <v>1076</v>
      </c>
      <c r="L426">
        <v>-38</v>
      </c>
      <c r="M426">
        <v>2500</v>
      </c>
      <c r="N426" t="s">
        <v>888</v>
      </c>
    </row>
    <row r="427" spans="1:14">
      <c r="A427" t="s">
        <v>255</v>
      </c>
      <c r="B427">
        <v>43286</v>
      </c>
      <c r="C427" t="s">
        <v>906</v>
      </c>
      <c r="D427" t="s">
        <v>927</v>
      </c>
      <c r="E427" t="s">
        <v>256</v>
      </c>
      <c r="F427" t="s">
        <v>10</v>
      </c>
      <c r="G427" t="s">
        <v>11</v>
      </c>
      <c r="H427">
        <v>6</v>
      </c>
      <c r="I427" t="s">
        <v>908</v>
      </c>
      <c r="J427" t="s">
        <v>926</v>
      </c>
      <c r="K427">
        <v>216</v>
      </c>
      <c r="L427">
        <v>-38</v>
      </c>
      <c r="M427">
        <v>3000</v>
      </c>
      <c r="N427" t="s">
        <v>898</v>
      </c>
    </row>
    <row r="428" spans="1:14">
      <c r="A428" t="s">
        <v>91</v>
      </c>
      <c r="B428">
        <v>43213</v>
      </c>
      <c r="C428" t="s">
        <v>906</v>
      </c>
      <c r="D428" t="s">
        <v>921</v>
      </c>
      <c r="E428" t="s">
        <v>92</v>
      </c>
      <c r="F428" t="s">
        <v>14</v>
      </c>
      <c r="G428" t="s">
        <v>93</v>
      </c>
      <c r="H428">
        <v>4</v>
      </c>
      <c r="I428" t="s">
        <v>915</v>
      </c>
      <c r="J428" t="s">
        <v>932</v>
      </c>
      <c r="K428">
        <v>55</v>
      </c>
      <c r="L428">
        <v>-39</v>
      </c>
      <c r="M428">
        <v>1500</v>
      </c>
      <c r="N428" t="s">
        <v>897</v>
      </c>
    </row>
    <row r="429" spans="1:14">
      <c r="A429" t="s">
        <v>837</v>
      </c>
      <c r="B429">
        <v>43539</v>
      </c>
      <c r="C429" t="s">
        <v>911</v>
      </c>
      <c r="D429" t="s">
        <v>924</v>
      </c>
      <c r="E429" t="s">
        <v>143</v>
      </c>
      <c r="F429" t="s">
        <v>65</v>
      </c>
      <c r="G429" t="s">
        <v>65</v>
      </c>
      <c r="H429">
        <v>3</v>
      </c>
      <c r="I429" t="s">
        <v>915</v>
      </c>
      <c r="J429" t="s">
        <v>932</v>
      </c>
      <c r="K429">
        <v>44</v>
      </c>
      <c r="L429">
        <v>-40</v>
      </c>
      <c r="M429">
        <v>1500</v>
      </c>
      <c r="N429" t="s">
        <v>890</v>
      </c>
    </row>
    <row r="430" spans="1:14">
      <c r="A430" t="s">
        <v>383</v>
      </c>
      <c r="B430">
        <v>43356</v>
      </c>
      <c r="C430" t="s">
        <v>906</v>
      </c>
      <c r="D430" t="s">
        <v>920</v>
      </c>
      <c r="E430" t="s">
        <v>384</v>
      </c>
      <c r="F430" t="s">
        <v>72</v>
      </c>
      <c r="G430" t="s">
        <v>73</v>
      </c>
      <c r="H430">
        <v>3</v>
      </c>
      <c r="I430" t="s">
        <v>913</v>
      </c>
      <c r="J430" t="s">
        <v>923</v>
      </c>
      <c r="K430">
        <v>137</v>
      </c>
      <c r="L430">
        <v>-41</v>
      </c>
      <c r="M430">
        <v>2500</v>
      </c>
      <c r="N430" t="s">
        <v>887</v>
      </c>
    </row>
    <row r="431" spans="1:14">
      <c r="A431" t="s">
        <v>298</v>
      </c>
      <c r="B431">
        <v>43309</v>
      </c>
      <c r="C431" t="s">
        <v>906</v>
      </c>
      <c r="D431" t="s">
        <v>927</v>
      </c>
      <c r="E431" t="s">
        <v>299</v>
      </c>
      <c r="F431" t="s">
        <v>10</v>
      </c>
      <c r="G431" t="s">
        <v>90</v>
      </c>
      <c r="H431">
        <v>7</v>
      </c>
      <c r="I431" t="s">
        <v>915</v>
      </c>
      <c r="J431" t="s">
        <v>932</v>
      </c>
      <c r="K431">
        <v>43</v>
      </c>
      <c r="L431">
        <v>-43</v>
      </c>
      <c r="M431">
        <v>1500</v>
      </c>
      <c r="N431" t="s">
        <v>898</v>
      </c>
    </row>
    <row r="432" spans="1:14">
      <c r="A432" t="s">
        <v>659</v>
      </c>
      <c r="B432">
        <v>43469</v>
      </c>
      <c r="C432" t="s">
        <v>911</v>
      </c>
      <c r="D432" t="s">
        <v>917</v>
      </c>
      <c r="E432" t="s">
        <v>660</v>
      </c>
      <c r="F432" t="s">
        <v>10</v>
      </c>
      <c r="G432" t="s">
        <v>90</v>
      </c>
      <c r="H432">
        <v>3</v>
      </c>
      <c r="I432" t="s">
        <v>915</v>
      </c>
      <c r="J432" t="s">
        <v>932</v>
      </c>
      <c r="K432">
        <v>81</v>
      </c>
      <c r="L432">
        <v>-44</v>
      </c>
      <c r="M432">
        <v>1500</v>
      </c>
      <c r="N432" t="s">
        <v>898</v>
      </c>
    </row>
    <row r="433" spans="1:14">
      <c r="A433" t="s">
        <v>338</v>
      </c>
      <c r="B433">
        <v>43330</v>
      </c>
      <c r="C433" t="s">
        <v>906</v>
      </c>
      <c r="D433" t="s">
        <v>907</v>
      </c>
      <c r="E433" t="s">
        <v>339</v>
      </c>
      <c r="F433" t="s">
        <v>42</v>
      </c>
      <c r="G433" t="s">
        <v>43</v>
      </c>
      <c r="H433">
        <v>7</v>
      </c>
      <c r="I433" t="s">
        <v>915</v>
      </c>
      <c r="J433" t="s">
        <v>936</v>
      </c>
      <c r="K433">
        <v>72</v>
      </c>
      <c r="L433">
        <v>-46</v>
      </c>
      <c r="M433">
        <v>1500</v>
      </c>
      <c r="N433" t="s">
        <v>888</v>
      </c>
    </row>
    <row r="434" spans="1:14">
      <c r="A434" t="s">
        <v>152</v>
      </c>
      <c r="B434">
        <v>43233</v>
      </c>
      <c r="C434" t="s">
        <v>906</v>
      </c>
      <c r="D434" t="s">
        <v>931</v>
      </c>
      <c r="E434" t="s">
        <v>153</v>
      </c>
      <c r="F434" t="s">
        <v>14</v>
      </c>
      <c r="G434" t="s">
        <v>15</v>
      </c>
      <c r="H434">
        <v>4</v>
      </c>
      <c r="I434" t="s">
        <v>913</v>
      </c>
      <c r="J434" t="s">
        <v>925</v>
      </c>
      <c r="K434">
        <v>1021</v>
      </c>
      <c r="L434">
        <v>-48</v>
      </c>
      <c r="M434">
        <v>2500</v>
      </c>
      <c r="N434" t="s">
        <v>897</v>
      </c>
    </row>
    <row r="435" spans="1:14">
      <c r="A435" t="s">
        <v>286</v>
      </c>
      <c r="B435">
        <v>43303</v>
      </c>
      <c r="C435" t="s">
        <v>906</v>
      </c>
      <c r="D435" t="s">
        <v>927</v>
      </c>
      <c r="E435" t="s">
        <v>287</v>
      </c>
      <c r="F435" t="s">
        <v>14</v>
      </c>
      <c r="G435" t="s">
        <v>93</v>
      </c>
      <c r="H435">
        <v>6</v>
      </c>
      <c r="I435" t="s">
        <v>915</v>
      </c>
      <c r="J435" t="s">
        <v>938</v>
      </c>
      <c r="K435">
        <v>57</v>
      </c>
      <c r="L435">
        <v>-48</v>
      </c>
      <c r="M435">
        <v>1500</v>
      </c>
      <c r="N435" t="s">
        <v>897</v>
      </c>
    </row>
    <row r="436" spans="1:14">
      <c r="A436" t="s">
        <v>385</v>
      </c>
      <c r="B436">
        <v>43357</v>
      </c>
      <c r="C436" t="s">
        <v>906</v>
      </c>
      <c r="D436" t="s">
        <v>920</v>
      </c>
      <c r="E436" t="s">
        <v>386</v>
      </c>
      <c r="F436" t="s">
        <v>6</v>
      </c>
      <c r="G436" t="s">
        <v>7</v>
      </c>
      <c r="H436">
        <v>8</v>
      </c>
      <c r="I436" t="s">
        <v>915</v>
      </c>
      <c r="J436" t="s">
        <v>933</v>
      </c>
      <c r="K436">
        <v>60</v>
      </c>
      <c r="L436">
        <v>-49</v>
      </c>
      <c r="M436">
        <v>1500</v>
      </c>
      <c r="N436" t="s">
        <v>891</v>
      </c>
    </row>
    <row r="437" spans="1:14">
      <c r="A437" t="s">
        <v>196</v>
      </c>
      <c r="B437">
        <v>43255</v>
      </c>
      <c r="C437" t="s">
        <v>906</v>
      </c>
      <c r="D437" t="s">
        <v>934</v>
      </c>
      <c r="E437" t="s">
        <v>197</v>
      </c>
      <c r="F437" t="s">
        <v>10</v>
      </c>
      <c r="G437" t="s">
        <v>90</v>
      </c>
      <c r="H437">
        <v>1</v>
      </c>
      <c r="I437" t="s">
        <v>915</v>
      </c>
      <c r="J437" t="s">
        <v>919</v>
      </c>
      <c r="K437">
        <v>76</v>
      </c>
      <c r="L437">
        <v>-50</v>
      </c>
      <c r="M437">
        <v>1500</v>
      </c>
      <c r="N437" t="s">
        <v>898</v>
      </c>
    </row>
    <row r="438" spans="1:14">
      <c r="A438" t="s">
        <v>281</v>
      </c>
      <c r="B438">
        <v>43300</v>
      </c>
      <c r="C438" t="s">
        <v>906</v>
      </c>
      <c r="D438" t="s">
        <v>927</v>
      </c>
      <c r="E438" t="s">
        <v>208</v>
      </c>
      <c r="F438" t="s">
        <v>14</v>
      </c>
      <c r="G438" t="s">
        <v>93</v>
      </c>
      <c r="H438">
        <v>2</v>
      </c>
      <c r="I438" t="s">
        <v>908</v>
      </c>
      <c r="J438" t="s">
        <v>909</v>
      </c>
      <c r="K438">
        <v>168</v>
      </c>
      <c r="L438">
        <v>-51</v>
      </c>
      <c r="M438">
        <v>3000</v>
      </c>
      <c r="N438" t="s">
        <v>897</v>
      </c>
    </row>
    <row r="439" spans="1:14">
      <c r="A439" t="s">
        <v>353</v>
      </c>
      <c r="B439">
        <v>43339</v>
      </c>
      <c r="C439" t="s">
        <v>906</v>
      </c>
      <c r="D439" t="s">
        <v>907</v>
      </c>
      <c r="E439" t="s">
        <v>354</v>
      </c>
      <c r="F439" t="s">
        <v>6</v>
      </c>
      <c r="G439" t="s">
        <v>7</v>
      </c>
      <c r="H439">
        <v>3</v>
      </c>
      <c r="I439" t="s">
        <v>908</v>
      </c>
      <c r="J439" t="s">
        <v>928</v>
      </c>
      <c r="K439">
        <v>58</v>
      </c>
      <c r="L439">
        <v>-52</v>
      </c>
      <c r="M439">
        <v>3000</v>
      </c>
      <c r="N439" t="s">
        <v>891</v>
      </c>
    </row>
    <row r="440" spans="1:14">
      <c r="A440" t="s">
        <v>340</v>
      </c>
      <c r="B440">
        <v>43331</v>
      </c>
      <c r="C440" t="s">
        <v>906</v>
      </c>
      <c r="D440" t="s">
        <v>907</v>
      </c>
      <c r="E440" t="s">
        <v>341</v>
      </c>
      <c r="F440" t="s">
        <v>46</v>
      </c>
      <c r="G440" t="s">
        <v>47</v>
      </c>
      <c r="H440">
        <v>3</v>
      </c>
      <c r="I440" t="s">
        <v>915</v>
      </c>
      <c r="J440" t="s">
        <v>919</v>
      </c>
      <c r="K440">
        <v>37</v>
      </c>
      <c r="L440">
        <v>-53</v>
      </c>
      <c r="M440">
        <v>1500</v>
      </c>
      <c r="N440" t="s">
        <v>896</v>
      </c>
    </row>
    <row r="441" spans="1:14">
      <c r="A441" t="s">
        <v>48</v>
      </c>
      <c r="B441">
        <v>43202</v>
      </c>
      <c r="C441" t="s">
        <v>906</v>
      </c>
      <c r="D441" t="s">
        <v>921</v>
      </c>
      <c r="E441" t="s">
        <v>49</v>
      </c>
      <c r="F441" t="s">
        <v>50</v>
      </c>
      <c r="G441" t="s">
        <v>51</v>
      </c>
      <c r="H441">
        <v>2</v>
      </c>
      <c r="I441" t="s">
        <v>908</v>
      </c>
      <c r="J441" t="s">
        <v>928</v>
      </c>
      <c r="K441">
        <v>259</v>
      </c>
      <c r="L441">
        <v>-55</v>
      </c>
      <c r="M441">
        <v>3000</v>
      </c>
      <c r="N441" t="s">
        <v>900</v>
      </c>
    </row>
    <row r="442" spans="1:14">
      <c r="A442" t="s">
        <v>310</v>
      </c>
      <c r="B442">
        <v>43315</v>
      </c>
      <c r="C442" t="s">
        <v>906</v>
      </c>
      <c r="D442" t="s">
        <v>907</v>
      </c>
      <c r="E442" t="s">
        <v>311</v>
      </c>
      <c r="F442" t="s">
        <v>54</v>
      </c>
      <c r="G442" t="s">
        <v>51</v>
      </c>
      <c r="H442">
        <v>2</v>
      </c>
      <c r="I442" t="s">
        <v>908</v>
      </c>
      <c r="J442" t="s">
        <v>928</v>
      </c>
      <c r="K442">
        <v>133</v>
      </c>
      <c r="L442">
        <v>-56</v>
      </c>
      <c r="M442">
        <v>3000</v>
      </c>
      <c r="N442" t="s">
        <v>892</v>
      </c>
    </row>
    <row r="443" spans="1:14">
      <c r="A443" t="s">
        <v>337</v>
      </c>
      <c r="B443">
        <v>43329</v>
      </c>
      <c r="C443" t="s">
        <v>906</v>
      </c>
      <c r="D443" t="s">
        <v>907</v>
      </c>
      <c r="E443" t="s">
        <v>325</v>
      </c>
      <c r="F443" t="s">
        <v>38</v>
      </c>
      <c r="G443" t="s">
        <v>39</v>
      </c>
      <c r="H443">
        <v>5</v>
      </c>
      <c r="I443" t="s">
        <v>915</v>
      </c>
      <c r="J443" t="s">
        <v>936</v>
      </c>
      <c r="K443">
        <v>62</v>
      </c>
      <c r="L443">
        <v>-56</v>
      </c>
      <c r="M443">
        <v>1500</v>
      </c>
      <c r="N443" t="s">
        <v>904</v>
      </c>
    </row>
    <row r="444" spans="1:14">
      <c r="A444" t="s">
        <v>257</v>
      </c>
      <c r="B444">
        <v>43287</v>
      </c>
      <c r="C444" t="s">
        <v>906</v>
      </c>
      <c r="D444" t="s">
        <v>927</v>
      </c>
      <c r="E444" t="s">
        <v>258</v>
      </c>
      <c r="F444" t="s">
        <v>14</v>
      </c>
      <c r="G444" t="s">
        <v>15</v>
      </c>
      <c r="H444">
        <v>4</v>
      </c>
      <c r="I444" t="s">
        <v>915</v>
      </c>
      <c r="J444" t="s">
        <v>933</v>
      </c>
      <c r="K444">
        <v>100</v>
      </c>
      <c r="L444">
        <v>-58</v>
      </c>
      <c r="M444">
        <v>1500</v>
      </c>
      <c r="N444" t="s">
        <v>897</v>
      </c>
    </row>
    <row r="445" spans="1:14">
      <c r="A445" t="s">
        <v>44</v>
      </c>
      <c r="B445">
        <v>43201</v>
      </c>
      <c r="C445" t="s">
        <v>906</v>
      </c>
      <c r="D445" t="s">
        <v>921</v>
      </c>
      <c r="E445" t="s">
        <v>45</v>
      </c>
      <c r="F445" t="s">
        <v>46</v>
      </c>
      <c r="G445" t="s">
        <v>47</v>
      </c>
      <c r="H445">
        <v>2</v>
      </c>
      <c r="I445" t="s">
        <v>915</v>
      </c>
      <c r="J445" t="s">
        <v>919</v>
      </c>
      <c r="K445">
        <v>160</v>
      </c>
      <c r="L445">
        <v>-59</v>
      </c>
      <c r="M445">
        <v>1500</v>
      </c>
      <c r="N445" t="s">
        <v>896</v>
      </c>
    </row>
    <row r="446" spans="1:14">
      <c r="A446" t="s">
        <v>12</v>
      </c>
      <c r="B446">
        <v>43193</v>
      </c>
      <c r="C446" t="s">
        <v>906</v>
      </c>
      <c r="D446" t="s">
        <v>921</v>
      </c>
      <c r="E446" t="s">
        <v>13</v>
      </c>
      <c r="F446" t="s">
        <v>14</v>
      </c>
      <c r="G446" t="s">
        <v>15</v>
      </c>
      <c r="H446">
        <v>5</v>
      </c>
      <c r="I446" t="s">
        <v>915</v>
      </c>
      <c r="J446" t="s">
        <v>916</v>
      </c>
      <c r="K446">
        <v>1355</v>
      </c>
      <c r="L446">
        <v>-60</v>
      </c>
      <c r="M446">
        <v>1500</v>
      </c>
      <c r="N446" t="s">
        <v>897</v>
      </c>
    </row>
    <row r="447" spans="1:14">
      <c r="A447" t="s">
        <v>140</v>
      </c>
      <c r="B447">
        <v>43227</v>
      </c>
      <c r="C447" t="s">
        <v>906</v>
      </c>
      <c r="D447" t="s">
        <v>931</v>
      </c>
      <c r="E447" t="s">
        <v>141</v>
      </c>
      <c r="F447" t="s">
        <v>14</v>
      </c>
      <c r="G447" t="s">
        <v>93</v>
      </c>
      <c r="H447">
        <v>4</v>
      </c>
      <c r="I447" t="s">
        <v>908</v>
      </c>
      <c r="J447" t="s">
        <v>909</v>
      </c>
      <c r="K447">
        <v>200</v>
      </c>
      <c r="L447">
        <v>-60</v>
      </c>
      <c r="M447">
        <v>3000</v>
      </c>
      <c r="N447" t="s">
        <v>897</v>
      </c>
    </row>
    <row r="448" spans="1:14">
      <c r="A448" t="s">
        <v>118</v>
      </c>
      <c r="B448">
        <v>43217</v>
      </c>
      <c r="C448" t="s">
        <v>906</v>
      </c>
      <c r="D448" t="s">
        <v>921</v>
      </c>
      <c r="E448" t="s">
        <v>119</v>
      </c>
      <c r="F448" t="s">
        <v>18</v>
      </c>
      <c r="G448" t="s">
        <v>19</v>
      </c>
      <c r="H448">
        <v>2</v>
      </c>
      <c r="I448" t="s">
        <v>915</v>
      </c>
      <c r="J448" t="s">
        <v>916</v>
      </c>
      <c r="K448">
        <v>68</v>
      </c>
      <c r="L448">
        <v>-62</v>
      </c>
      <c r="M448">
        <v>1500</v>
      </c>
      <c r="N448" t="s">
        <v>901</v>
      </c>
    </row>
    <row r="449" spans="1:14">
      <c r="A449" t="s">
        <v>243</v>
      </c>
      <c r="B449">
        <v>43280</v>
      </c>
      <c r="C449" t="s">
        <v>906</v>
      </c>
      <c r="D449" t="s">
        <v>934</v>
      </c>
      <c r="E449" t="s">
        <v>244</v>
      </c>
      <c r="F449" t="s">
        <v>10</v>
      </c>
      <c r="G449" t="s">
        <v>90</v>
      </c>
      <c r="H449">
        <v>3</v>
      </c>
      <c r="I449" t="s">
        <v>913</v>
      </c>
      <c r="J449" t="s">
        <v>914</v>
      </c>
      <c r="K449">
        <v>126</v>
      </c>
      <c r="L449">
        <v>-63</v>
      </c>
      <c r="M449">
        <v>2500</v>
      </c>
      <c r="N449" t="s">
        <v>898</v>
      </c>
    </row>
    <row r="450" spans="1:14">
      <c r="A450" t="s">
        <v>402</v>
      </c>
      <c r="B450">
        <v>43367</v>
      </c>
      <c r="C450" t="s">
        <v>906</v>
      </c>
      <c r="D450" t="s">
        <v>920</v>
      </c>
      <c r="E450" t="s">
        <v>403</v>
      </c>
      <c r="F450" t="s">
        <v>46</v>
      </c>
      <c r="G450" t="s">
        <v>47</v>
      </c>
      <c r="H450">
        <v>2</v>
      </c>
      <c r="I450" t="s">
        <v>915</v>
      </c>
      <c r="J450" t="s">
        <v>919</v>
      </c>
      <c r="K450">
        <v>253</v>
      </c>
      <c r="L450">
        <v>-63</v>
      </c>
      <c r="M450">
        <v>1500</v>
      </c>
      <c r="N450" t="s">
        <v>896</v>
      </c>
    </row>
    <row r="451" spans="1:14">
      <c r="A451" t="s">
        <v>261</v>
      </c>
      <c r="B451">
        <v>43289</v>
      </c>
      <c r="C451" t="s">
        <v>906</v>
      </c>
      <c r="D451" t="s">
        <v>927</v>
      </c>
      <c r="E451" t="s">
        <v>262</v>
      </c>
      <c r="F451" t="s">
        <v>22</v>
      </c>
      <c r="G451" t="s">
        <v>23</v>
      </c>
      <c r="H451">
        <v>4</v>
      </c>
      <c r="I451" t="s">
        <v>908</v>
      </c>
      <c r="J451" t="s">
        <v>928</v>
      </c>
      <c r="K451">
        <v>158</v>
      </c>
      <c r="L451">
        <v>-63</v>
      </c>
      <c r="M451">
        <v>3000</v>
      </c>
      <c r="N451" t="s">
        <v>905</v>
      </c>
    </row>
    <row r="452" spans="1:14">
      <c r="A452" t="s">
        <v>860</v>
      </c>
      <c r="B452">
        <v>43549</v>
      </c>
      <c r="C452" t="s">
        <v>911</v>
      </c>
      <c r="D452" t="s">
        <v>924</v>
      </c>
      <c r="E452" t="s">
        <v>45</v>
      </c>
      <c r="F452" t="s">
        <v>46</v>
      </c>
      <c r="G452" t="s">
        <v>47</v>
      </c>
      <c r="H452">
        <v>4</v>
      </c>
      <c r="I452" t="s">
        <v>913</v>
      </c>
      <c r="J452" t="s">
        <v>925</v>
      </c>
      <c r="K452">
        <v>209</v>
      </c>
      <c r="L452">
        <v>-63</v>
      </c>
      <c r="M452">
        <v>2500</v>
      </c>
      <c r="N452" t="s">
        <v>896</v>
      </c>
    </row>
    <row r="453" spans="1:14">
      <c r="A453" t="s">
        <v>418</v>
      </c>
      <c r="B453">
        <v>43374</v>
      </c>
      <c r="C453" t="s">
        <v>906</v>
      </c>
      <c r="D453" t="s">
        <v>918</v>
      </c>
      <c r="E453" t="s">
        <v>419</v>
      </c>
      <c r="F453" t="s">
        <v>10</v>
      </c>
      <c r="G453" t="s">
        <v>11</v>
      </c>
      <c r="H453">
        <v>9</v>
      </c>
      <c r="I453" t="s">
        <v>913</v>
      </c>
      <c r="J453" t="s">
        <v>914</v>
      </c>
      <c r="K453">
        <v>122</v>
      </c>
      <c r="L453">
        <v>-66</v>
      </c>
      <c r="M453">
        <v>2500</v>
      </c>
      <c r="N453" t="s">
        <v>898</v>
      </c>
    </row>
    <row r="454" spans="1:14">
      <c r="A454" t="s">
        <v>176</v>
      </c>
      <c r="B454">
        <v>43245</v>
      </c>
      <c r="C454" t="s">
        <v>906</v>
      </c>
      <c r="D454" t="s">
        <v>931</v>
      </c>
      <c r="E454" t="s">
        <v>177</v>
      </c>
      <c r="F454" t="s">
        <v>61</v>
      </c>
      <c r="G454" t="s">
        <v>62</v>
      </c>
      <c r="H454">
        <v>2</v>
      </c>
      <c r="I454" t="s">
        <v>908</v>
      </c>
      <c r="J454" t="s">
        <v>939</v>
      </c>
      <c r="K454">
        <v>610</v>
      </c>
      <c r="L454">
        <v>-66</v>
      </c>
      <c r="M454">
        <v>3000</v>
      </c>
      <c r="N454" t="s">
        <v>902</v>
      </c>
    </row>
    <row r="455" spans="1:14">
      <c r="A455" t="s">
        <v>371</v>
      </c>
      <c r="B455">
        <v>43349</v>
      </c>
      <c r="C455" t="s">
        <v>906</v>
      </c>
      <c r="D455" t="s">
        <v>920</v>
      </c>
      <c r="E455" t="s">
        <v>189</v>
      </c>
      <c r="F455" t="s">
        <v>46</v>
      </c>
      <c r="G455" t="s">
        <v>47</v>
      </c>
      <c r="H455">
        <v>3</v>
      </c>
      <c r="I455" t="s">
        <v>908</v>
      </c>
      <c r="J455" t="s">
        <v>928</v>
      </c>
      <c r="K455">
        <v>248</v>
      </c>
      <c r="L455">
        <v>-70</v>
      </c>
      <c r="M455">
        <v>3000</v>
      </c>
      <c r="N455" t="s">
        <v>896</v>
      </c>
    </row>
    <row r="456" spans="1:14">
      <c r="A456" t="s">
        <v>222</v>
      </c>
      <c r="B456">
        <v>43269</v>
      </c>
      <c r="C456" t="s">
        <v>906</v>
      </c>
      <c r="D456" t="s">
        <v>934</v>
      </c>
      <c r="E456" t="s">
        <v>223</v>
      </c>
      <c r="F456" t="s">
        <v>14</v>
      </c>
      <c r="G456" t="s">
        <v>15</v>
      </c>
      <c r="H456">
        <v>9</v>
      </c>
      <c r="I456" t="s">
        <v>915</v>
      </c>
      <c r="J456" t="s">
        <v>933</v>
      </c>
      <c r="K456">
        <v>76</v>
      </c>
      <c r="L456">
        <v>-72</v>
      </c>
      <c r="M456">
        <v>1500</v>
      </c>
      <c r="N456" t="s">
        <v>897</v>
      </c>
    </row>
    <row r="457" spans="1:14">
      <c r="A457" t="s">
        <v>202</v>
      </c>
      <c r="B457">
        <v>43258</v>
      </c>
      <c r="C457" t="s">
        <v>906</v>
      </c>
      <c r="D457" t="s">
        <v>934</v>
      </c>
      <c r="E457" t="s">
        <v>203</v>
      </c>
      <c r="F457" t="s">
        <v>42</v>
      </c>
      <c r="G457" t="s">
        <v>43</v>
      </c>
      <c r="H457">
        <v>11</v>
      </c>
      <c r="I457" t="s">
        <v>913</v>
      </c>
      <c r="J457" t="s">
        <v>923</v>
      </c>
      <c r="K457">
        <v>545</v>
      </c>
      <c r="L457">
        <v>-73</v>
      </c>
      <c r="M457">
        <v>2500</v>
      </c>
      <c r="N457" t="s">
        <v>888</v>
      </c>
    </row>
    <row r="458" spans="1:14">
      <c r="A458" t="s">
        <v>236</v>
      </c>
      <c r="B458">
        <v>43276</v>
      </c>
      <c r="C458" t="s">
        <v>906</v>
      </c>
      <c r="D458" t="s">
        <v>934</v>
      </c>
      <c r="E458" t="s">
        <v>237</v>
      </c>
      <c r="F458" t="s">
        <v>10</v>
      </c>
      <c r="G458" t="s">
        <v>90</v>
      </c>
      <c r="H458">
        <v>5</v>
      </c>
      <c r="I458" t="s">
        <v>915</v>
      </c>
      <c r="J458" t="s">
        <v>935</v>
      </c>
      <c r="K458">
        <v>129</v>
      </c>
      <c r="L458">
        <v>-75</v>
      </c>
      <c r="M458">
        <v>1500</v>
      </c>
      <c r="N458" t="s">
        <v>898</v>
      </c>
    </row>
    <row r="459" spans="1:14">
      <c r="A459" t="s">
        <v>838</v>
      </c>
      <c r="B459">
        <v>43539</v>
      </c>
      <c r="C459" t="s">
        <v>911</v>
      </c>
      <c r="D459" t="s">
        <v>924</v>
      </c>
      <c r="E459" t="s">
        <v>145</v>
      </c>
      <c r="F459" t="s">
        <v>68</v>
      </c>
      <c r="G459" t="s">
        <v>69</v>
      </c>
      <c r="H459">
        <v>4</v>
      </c>
      <c r="I459" t="s">
        <v>913</v>
      </c>
      <c r="J459" t="s">
        <v>925</v>
      </c>
      <c r="K459">
        <v>241</v>
      </c>
      <c r="L459">
        <v>-77</v>
      </c>
      <c r="M459">
        <v>2500</v>
      </c>
      <c r="N459" t="s">
        <v>899</v>
      </c>
    </row>
    <row r="460" spans="1:14">
      <c r="A460" t="s">
        <v>138</v>
      </c>
      <c r="B460">
        <v>43226</v>
      </c>
      <c r="C460" t="s">
        <v>906</v>
      </c>
      <c r="D460" t="s">
        <v>931</v>
      </c>
      <c r="E460" t="s">
        <v>139</v>
      </c>
      <c r="F460" t="s">
        <v>10</v>
      </c>
      <c r="G460" t="s">
        <v>90</v>
      </c>
      <c r="H460">
        <v>2</v>
      </c>
      <c r="I460" t="s">
        <v>913</v>
      </c>
      <c r="J460" t="s">
        <v>922</v>
      </c>
      <c r="K460">
        <v>245</v>
      </c>
      <c r="L460">
        <v>-78</v>
      </c>
      <c r="M460">
        <v>2500</v>
      </c>
      <c r="N460" t="s">
        <v>898</v>
      </c>
    </row>
    <row r="461" spans="1:14">
      <c r="A461" t="s">
        <v>158</v>
      </c>
      <c r="B461">
        <v>43236</v>
      </c>
      <c r="C461" t="s">
        <v>906</v>
      </c>
      <c r="D461" t="s">
        <v>931</v>
      </c>
      <c r="E461" t="s">
        <v>159</v>
      </c>
      <c r="F461" t="s">
        <v>26</v>
      </c>
      <c r="G461" t="s">
        <v>27</v>
      </c>
      <c r="H461">
        <v>3</v>
      </c>
      <c r="I461" t="s">
        <v>915</v>
      </c>
      <c r="J461" t="s">
        <v>919</v>
      </c>
      <c r="K461">
        <v>245</v>
      </c>
      <c r="L461">
        <v>-78</v>
      </c>
      <c r="M461">
        <v>1500</v>
      </c>
      <c r="N461" t="s">
        <v>895</v>
      </c>
    </row>
    <row r="462" spans="1:14">
      <c r="A462" t="s">
        <v>330</v>
      </c>
      <c r="B462">
        <v>43325</v>
      </c>
      <c r="C462" t="s">
        <v>906</v>
      </c>
      <c r="D462" t="s">
        <v>907</v>
      </c>
      <c r="E462" t="s">
        <v>309</v>
      </c>
      <c r="F462" t="s">
        <v>10</v>
      </c>
      <c r="G462" t="s">
        <v>90</v>
      </c>
      <c r="H462">
        <v>3</v>
      </c>
      <c r="I462" t="s">
        <v>908</v>
      </c>
      <c r="J462" t="s">
        <v>909</v>
      </c>
      <c r="K462">
        <v>1052</v>
      </c>
      <c r="L462">
        <v>-82</v>
      </c>
      <c r="M462">
        <v>3000</v>
      </c>
      <c r="N462" t="s">
        <v>898</v>
      </c>
    </row>
    <row r="463" spans="1:14">
      <c r="A463" t="s">
        <v>232</v>
      </c>
      <c r="B463">
        <v>43274</v>
      </c>
      <c r="C463" t="s">
        <v>906</v>
      </c>
      <c r="D463" t="s">
        <v>934</v>
      </c>
      <c r="E463" t="s">
        <v>233</v>
      </c>
      <c r="F463" t="s">
        <v>34</v>
      </c>
      <c r="G463" t="s">
        <v>35</v>
      </c>
      <c r="H463">
        <v>5</v>
      </c>
      <c r="I463" t="s">
        <v>915</v>
      </c>
      <c r="J463" t="s">
        <v>936</v>
      </c>
      <c r="K463">
        <v>87</v>
      </c>
      <c r="L463">
        <v>-83</v>
      </c>
      <c r="M463">
        <v>1500</v>
      </c>
      <c r="N463" t="s">
        <v>903</v>
      </c>
    </row>
    <row r="464" spans="1:14">
      <c r="A464" t="s">
        <v>106</v>
      </c>
      <c r="B464">
        <v>43216</v>
      </c>
      <c r="C464" t="s">
        <v>906</v>
      </c>
      <c r="D464" t="s">
        <v>921</v>
      </c>
      <c r="E464" t="s">
        <v>107</v>
      </c>
      <c r="F464" t="s">
        <v>65</v>
      </c>
      <c r="G464" t="s">
        <v>65</v>
      </c>
      <c r="H464">
        <v>3</v>
      </c>
      <c r="I464" t="s">
        <v>908</v>
      </c>
      <c r="J464" t="s">
        <v>928</v>
      </c>
      <c r="K464">
        <v>389</v>
      </c>
      <c r="L464">
        <v>-83</v>
      </c>
      <c r="M464">
        <v>3000</v>
      </c>
      <c r="N464" t="s">
        <v>890</v>
      </c>
    </row>
    <row r="465" spans="1:14">
      <c r="A465" t="s">
        <v>128</v>
      </c>
      <c r="B465">
        <v>43221</v>
      </c>
      <c r="C465" t="s">
        <v>906</v>
      </c>
      <c r="D465" t="s">
        <v>931</v>
      </c>
      <c r="E465" t="s">
        <v>129</v>
      </c>
      <c r="F465" t="s">
        <v>14</v>
      </c>
      <c r="G465" t="s">
        <v>93</v>
      </c>
      <c r="H465">
        <v>4</v>
      </c>
      <c r="I465" t="s">
        <v>913</v>
      </c>
      <c r="J465" t="s">
        <v>923</v>
      </c>
      <c r="K465">
        <v>273</v>
      </c>
      <c r="L465">
        <v>-87</v>
      </c>
      <c r="M465">
        <v>2500</v>
      </c>
      <c r="N465" t="s">
        <v>897</v>
      </c>
    </row>
    <row r="466" spans="1:14">
      <c r="A466" t="s">
        <v>100</v>
      </c>
      <c r="B466">
        <v>43214</v>
      </c>
      <c r="C466" t="s">
        <v>906</v>
      </c>
      <c r="D466" t="s">
        <v>921</v>
      </c>
      <c r="E466" t="s">
        <v>101</v>
      </c>
      <c r="F466" t="s">
        <v>54</v>
      </c>
      <c r="G466" t="s">
        <v>51</v>
      </c>
      <c r="H466">
        <v>2</v>
      </c>
      <c r="I466" t="s">
        <v>908</v>
      </c>
      <c r="J466" t="s">
        <v>926</v>
      </c>
      <c r="K466">
        <v>89</v>
      </c>
      <c r="L466">
        <v>-89</v>
      </c>
      <c r="M466">
        <v>3000</v>
      </c>
      <c r="N466" t="s">
        <v>892</v>
      </c>
    </row>
    <row r="467" spans="1:14">
      <c r="A467" t="s">
        <v>126</v>
      </c>
      <c r="B467">
        <v>43220</v>
      </c>
      <c r="C467" t="s">
        <v>906</v>
      </c>
      <c r="D467" t="s">
        <v>921</v>
      </c>
      <c r="E467" t="s">
        <v>127</v>
      </c>
      <c r="F467" t="s">
        <v>10</v>
      </c>
      <c r="G467" t="s">
        <v>90</v>
      </c>
      <c r="H467">
        <v>8</v>
      </c>
      <c r="I467" t="s">
        <v>908</v>
      </c>
      <c r="J467" t="s">
        <v>926</v>
      </c>
      <c r="K467">
        <v>76</v>
      </c>
      <c r="L467">
        <v>-92</v>
      </c>
      <c r="M467">
        <v>3000</v>
      </c>
      <c r="N467" t="s">
        <v>898</v>
      </c>
    </row>
    <row r="468" spans="1:14">
      <c r="A468" t="s">
        <v>188</v>
      </c>
      <c r="B468">
        <v>43251</v>
      </c>
      <c r="C468" t="s">
        <v>906</v>
      </c>
      <c r="D468" t="s">
        <v>931</v>
      </c>
      <c r="E468" t="s">
        <v>189</v>
      </c>
      <c r="F468" t="s">
        <v>14</v>
      </c>
      <c r="G468" t="s">
        <v>15</v>
      </c>
      <c r="H468">
        <v>9</v>
      </c>
      <c r="I468" t="s">
        <v>915</v>
      </c>
      <c r="J468" t="s">
        <v>919</v>
      </c>
      <c r="K468">
        <v>929</v>
      </c>
      <c r="L468">
        <v>-93</v>
      </c>
      <c r="M468">
        <v>1500</v>
      </c>
      <c r="N468" t="s">
        <v>897</v>
      </c>
    </row>
    <row r="469" spans="1:14">
      <c r="A469" t="s">
        <v>190</v>
      </c>
      <c r="B469">
        <v>43252</v>
      </c>
      <c r="C469" t="s">
        <v>906</v>
      </c>
      <c r="D469" t="s">
        <v>934</v>
      </c>
      <c r="E469" t="s">
        <v>191</v>
      </c>
      <c r="F469" t="s">
        <v>18</v>
      </c>
      <c r="G469" t="s">
        <v>19</v>
      </c>
      <c r="H469">
        <v>4</v>
      </c>
      <c r="I469" t="s">
        <v>913</v>
      </c>
      <c r="J469" t="s">
        <v>925</v>
      </c>
      <c r="K469">
        <v>342</v>
      </c>
      <c r="L469">
        <v>-103</v>
      </c>
      <c r="M469">
        <v>2500</v>
      </c>
      <c r="N469" t="s">
        <v>901</v>
      </c>
    </row>
    <row r="470" spans="1:14">
      <c r="A470" t="s">
        <v>8</v>
      </c>
      <c r="B470">
        <v>43191</v>
      </c>
      <c r="C470" t="s">
        <v>906</v>
      </c>
      <c r="D470" t="s">
        <v>921</v>
      </c>
      <c r="E470" t="s">
        <v>9</v>
      </c>
      <c r="F470" t="s">
        <v>10</v>
      </c>
      <c r="G470" t="s">
        <v>11</v>
      </c>
      <c r="H470">
        <v>2</v>
      </c>
      <c r="I470" t="s">
        <v>913</v>
      </c>
      <c r="J470" t="s">
        <v>923</v>
      </c>
      <c r="K470">
        <v>168</v>
      </c>
      <c r="L470">
        <v>-111</v>
      </c>
      <c r="M470">
        <v>2500</v>
      </c>
      <c r="N470" t="s">
        <v>898</v>
      </c>
    </row>
    <row r="471" spans="1:14">
      <c r="A471" t="s">
        <v>168</v>
      </c>
      <c r="B471">
        <v>43241</v>
      </c>
      <c r="C471" t="s">
        <v>906</v>
      </c>
      <c r="D471" t="s">
        <v>931</v>
      </c>
      <c r="E471" t="s">
        <v>169</v>
      </c>
      <c r="F471" t="s">
        <v>46</v>
      </c>
      <c r="G471" t="s">
        <v>47</v>
      </c>
      <c r="H471">
        <v>4</v>
      </c>
      <c r="I471" t="s">
        <v>913</v>
      </c>
      <c r="J471" t="s">
        <v>914</v>
      </c>
      <c r="K471">
        <v>166</v>
      </c>
      <c r="L471">
        <v>-113</v>
      </c>
      <c r="M471">
        <v>2500</v>
      </c>
      <c r="N471" t="s">
        <v>896</v>
      </c>
    </row>
    <row r="472" spans="1:14">
      <c r="A472" t="s">
        <v>430</v>
      </c>
      <c r="B472">
        <v>43379</v>
      </c>
      <c r="C472" t="s">
        <v>906</v>
      </c>
      <c r="D472" t="s">
        <v>918</v>
      </c>
      <c r="E472" t="s">
        <v>431</v>
      </c>
      <c r="F472" t="s">
        <v>14</v>
      </c>
      <c r="G472" t="s">
        <v>93</v>
      </c>
      <c r="H472">
        <v>4</v>
      </c>
      <c r="I472" t="s">
        <v>908</v>
      </c>
      <c r="J472" t="s">
        <v>939</v>
      </c>
      <c r="K472">
        <v>632</v>
      </c>
      <c r="L472">
        <v>-114</v>
      </c>
      <c r="M472">
        <v>3000</v>
      </c>
      <c r="N472" t="s">
        <v>897</v>
      </c>
    </row>
    <row r="473" spans="1:14">
      <c r="A473" t="s">
        <v>416</v>
      </c>
      <c r="B473">
        <v>43374</v>
      </c>
      <c r="C473" t="s">
        <v>906</v>
      </c>
      <c r="D473" t="s">
        <v>918</v>
      </c>
      <c r="E473" t="s">
        <v>417</v>
      </c>
      <c r="F473" t="s">
        <v>6</v>
      </c>
      <c r="G473" t="s">
        <v>7</v>
      </c>
      <c r="H473">
        <v>3</v>
      </c>
      <c r="I473" t="s">
        <v>915</v>
      </c>
      <c r="J473" t="s">
        <v>919</v>
      </c>
      <c r="K473">
        <v>205</v>
      </c>
      <c r="L473">
        <v>-119</v>
      </c>
      <c r="M473">
        <v>1500</v>
      </c>
      <c r="N473" t="s">
        <v>891</v>
      </c>
    </row>
    <row r="474" spans="1:14">
      <c r="A474" t="s">
        <v>184</v>
      </c>
      <c r="B474">
        <v>43248</v>
      </c>
      <c r="C474" t="s">
        <v>906</v>
      </c>
      <c r="D474" t="s">
        <v>931</v>
      </c>
      <c r="E474" t="s">
        <v>185</v>
      </c>
      <c r="F474" t="s">
        <v>6</v>
      </c>
      <c r="G474" t="s">
        <v>7</v>
      </c>
      <c r="H474">
        <v>5</v>
      </c>
      <c r="I474" t="s">
        <v>915</v>
      </c>
      <c r="J474" t="s">
        <v>919</v>
      </c>
      <c r="K474">
        <v>143</v>
      </c>
      <c r="L474">
        <v>-124</v>
      </c>
      <c r="M474">
        <v>1500</v>
      </c>
      <c r="N474" t="s">
        <v>891</v>
      </c>
    </row>
    <row r="475" spans="1:14">
      <c r="A475" t="s">
        <v>318</v>
      </c>
      <c r="B475">
        <v>43319</v>
      </c>
      <c r="C475" t="s">
        <v>906</v>
      </c>
      <c r="D475" t="s">
        <v>907</v>
      </c>
      <c r="E475" t="s">
        <v>319</v>
      </c>
      <c r="F475" t="s">
        <v>68</v>
      </c>
      <c r="G475" t="s">
        <v>69</v>
      </c>
      <c r="H475">
        <v>5</v>
      </c>
      <c r="I475" t="s">
        <v>915</v>
      </c>
      <c r="J475" t="s">
        <v>919</v>
      </c>
      <c r="K475">
        <v>143</v>
      </c>
      <c r="L475">
        <v>-124</v>
      </c>
      <c r="M475">
        <v>1500</v>
      </c>
      <c r="N475" t="s">
        <v>899</v>
      </c>
    </row>
    <row r="476" spans="1:14">
      <c r="A476" t="s">
        <v>284</v>
      </c>
      <c r="B476">
        <v>43302</v>
      </c>
      <c r="C476" t="s">
        <v>906</v>
      </c>
      <c r="D476" t="s">
        <v>927</v>
      </c>
      <c r="E476" t="s">
        <v>285</v>
      </c>
      <c r="F476" t="s">
        <v>10</v>
      </c>
      <c r="G476" t="s">
        <v>90</v>
      </c>
      <c r="H476">
        <v>8</v>
      </c>
      <c r="I476" t="s">
        <v>908</v>
      </c>
      <c r="J476" t="s">
        <v>909</v>
      </c>
      <c r="K476">
        <v>490</v>
      </c>
      <c r="L476">
        <v>-128</v>
      </c>
      <c r="M476">
        <v>3000</v>
      </c>
      <c r="N476" t="s">
        <v>898</v>
      </c>
    </row>
    <row r="477" spans="1:14">
      <c r="A477" t="s">
        <v>104</v>
      </c>
      <c r="B477">
        <v>43216</v>
      </c>
      <c r="C477" t="s">
        <v>906</v>
      </c>
      <c r="D477" t="s">
        <v>921</v>
      </c>
      <c r="E477" t="s">
        <v>105</v>
      </c>
      <c r="F477" t="s">
        <v>61</v>
      </c>
      <c r="G477" t="s">
        <v>62</v>
      </c>
      <c r="H477">
        <v>4</v>
      </c>
      <c r="I477" t="s">
        <v>913</v>
      </c>
      <c r="J477" t="s">
        <v>923</v>
      </c>
      <c r="K477">
        <v>249</v>
      </c>
      <c r="L477">
        <v>-130</v>
      </c>
      <c r="M477">
        <v>2500</v>
      </c>
      <c r="N477" t="s">
        <v>902</v>
      </c>
    </row>
    <row r="478" spans="1:14">
      <c r="A478" t="s">
        <v>703</v>
      </c>
      <c r="B478">
        <v>43483</v>
      </c>
      <c r="C478" t="s">
        <v>911</v>
      </c>
      <c r="D478" t="s">
        <v>917</v>
      </c>
      <c r="E478" t="s">
        <v>189</v>
      </c>
      <c r="F478" t="s">
        <v>72</v>
      </c>
      <c r="G478" t="s">
        <v>73</v>
      </c>
      <c r="H478">
        <v>2</v>
      </c>
      <c r="I478" t="s">
        <v>908</v>
      </c>
      <c r="J478" t="s">
        <v>909</v>
      </c>
      <c r="K478">
        <v>171</v>
      </c>
      <c r="L478">
        <v>-140</v>
      </c>
      <c r="M478">
        <v>3000</v>
      </c>
      <c r="N478" t="s">
        <v>887</v>
      </c>
    </row>
    <row r="479" spans="1:14">
      <c r="A479" t="s">
        <v>116</v>
      </c>
      <c r="B479">
        <v>43217</v>
      </c>
      <c r="C479" t="s">
        <v>906</v>
      </c>
      <c r="D479" t="s">
        <v>921</v>
      </c>
      <c r="E479" t="s">
        <v>117</v>
      </c>
      <c r="F479" t="s">
        <v>14</v>
      </c>
      <c r="G479" t="s">
        <v>15</v>
      </c>
      <c r="H479">
        <v>3</v>
      </c>
      <c r="I479" t="s">
        <v>913</v>
      </c>
      <c r="J479" t="s">
        <v>923</v>
      </c>
      <c r="K479">
        <v>1629</v>
      </c>
      <c r="L479">
        <v>-153</v>
      </c>
      <c r="M479">
        <v>2500</v>
      </c>
      <c r="N479" t="s">
        <v>897</v>
      </c>
    </row>
    <row r="480" spans="1:14">
      <c r="A480" t="s">
        <v>294</v>
      </c>
      <c r="B480">
        <v>43307</v>
      </c>
      <c r="C480" t="s">
        <v>906</v>
      </c>
      <c r="D480" t="s">
        <v>927</v>
      </c>
      <c r="E480" t="s">
        <v>295</v>
      </c>
      <c r="F480" t="s">
        <v>22</v>
      </c>
      <c r="G480" t="s">
        <v>23</v>
      </c>
      <c r="H480">
        <v>8</v>
      </c>
      <c r="I480" t="s">
        <v>908</v>
      </c>
      <c r="J480" t="s">
        <v>926</v>
      </c>
      <c r="K480">
        <v>131</v>
      </c>
      <c r="L480">
        <v>-154</v>
      </c>
      <c r="M480">
        <v>3000</v>
      </c>
      <c r="N480" t="s">
        <v>905</v>
      </c>
    </row>
    <row r="481" spans="1:14">
      <c r="A481" t="s">
        <v>731</v>
      </c>
      <c r="B481">
        <v>43492</v>
      </c>
      <c r="C481" t="s">
        <v>911</v>
      </c>
      <c r="D481" t="s">
        <v>917</v>
      </c>
      <c r="E481" t="s">
        <v>732</v>
      </c>
      <c r="F481" t="s">
        <v>10</v>
      </c>
      <c r="G481" t="s">
        <v>90</v>
      </c>
      <c r="H481">
        <v>4</v>
      </c>
      <c r="I481" t="s">
        <v>913</v>
      </c>
      <c r="J481" t="s">
        <v>925</v>
      </c>
      <c r="K481">
        <v>1063</v>
      </c>
      <c r="L481">
        <v>-175</v>
      </c>
      <c r="M481">
        <v>2500</v>
      </c>
      <c r="N481" t="s">
        <v>898</v>
      </c>
    </row>
    <row r="482" spans="1:14">
      <c r="A482" t="s">
        <v>349</v>
      </c>
      <c r="B482">
        <v>43336</v>
      </c>
      <c r="C482" t="s">
        <v>906</v>
      </c>
      <c r="D482" t="s">
        <v>907</v>
      </c>
      <c r="E482" t="s">
        <v>95</v>
      </c>
      <c r="F482" t="s">
        <v>65</v>
      </c>
      <c r="G482" t="s">
        <v>65</v>
      </c>
      <c r="H482">
        <v>5</v>
      </c>
      <c r="I482" t="s">
        <v>913</v>
      </c>
      <c r="J482" t="s">
        <v>922</v>
      </c>
      <c r="K482">
        <v>322</v>
      </c>
      <c r="L482">
        <v>-193</v>
      </c>
      <c r="M482">
        <v>2500</v>
      </c>
      <c r="N482" t="s">
        <v>890</v>
      </c>
    </row>
    <row r="483" spans="1:14">
      <c r="A483" t="s">
        <v>166</v>
      </c>
      <c r="B483">
        <v>43240</v>
      </c>
      <c r="C483" t="s">
        <v>906</v>
      </c>
      <c r="D483" t="s">
        <v>931</v>
      </c>
      <c r="E483" t="s">
        <v>167</v>
      </c>
      <c r="F483" t="s">
        <v>42</v>
      </c>
      <c r="G483" t="s">
        <v>43</v>
      </c>
      <c r="H483">
        <v>4</v>
      </c>
      <c r="I483" t="s">
        <v>913</v>
      </c>
      <c r="J483" t="s">
        <v>923</v>
      </c>
      <c r="K483">
        <v>444</v>
      </c>
      <c r="L483">
        <v>-200</v>
      </c>
      <c r="M483">
        <v>2500</v>
      </c>
      <c r="N483" t="s">
        <v>888</v>
      </c>
    </row>
    <row r="484" spans="1:14">
      <c r="A484" t="s">
        <v>395</v>
      </c>
      <c r="B484">
        <v>43363</v>
      </c>
      <c r="C484" t="s">
        <v>906</v>
      </c>
      <c r="D484" t="s">
        <v>920</v>
      </c>
      <c r="E484" t="s">
        <v>396</v>
      </c>
      <c r="F484" t="s">
        <v>30</v>
      </c>
      <c r="G484" t="s">
        <v>31</v>
      </c>
      <c r="H484">
        <v>7</v>
      </c>
      <c r="I484" t="s">
        <v>915</v>
      </c>
      <c r="J484" t="s">
        <v>919</v>
      </c>
      <c r="K484">
        <v>556</v>
      </c>
      <c r="L484">
        <v>-209</v>
      </c>
      <c r="M484">
        <v>1500</v>
      </c>
      <c r="N484" t="s">
        <v>894</v>
      </c>
    </row>
    <row r="485" spans="1:14">
      <c r="A485" t="s">
        <v>320</v>
      </c>
      <c r="B485">
        <v>43320</v>
      </c>
      <c r="C485" t="s">
        <v>906</v>
      </c>
      <c r="D485" t="s">
        <v>907</v>
      </c>
      <c r="E485" t="s">
        <v>321</v>
      </c>
      <c r="F485" t="s">
        <v>72</v>
      </c>
      <c r="G485" t="s">
        <v>73</v>
      </c>
      <c r="H485">
        <v>6</v>
      </c>
      <c r="I485" t="s">
        <v>913</v>
      </c>
      <c r="J485" t="s">
        <v>922</v>
      </c>
      <c r="K485">
        <v>373</v>
      </c>
      <c r="L485">
        <v>-254</v>
      </c>
      <c r="M485">
        <v>2500</v>
      </c>
      <c r="N485" t="s">
        <v>887</v>
      </c>
    </row>
    <row r="486" spans="1:14">
      <c r="A486" t="s">
        <v>380</v>
      </c>
      <c r="B486">
        <v>43354</v>
      </c>
      <c r="C486" t="s">
        <v>906</v>
      </c>
      <c r="D486" t="s">
        <v>920</v>
      </c>
      <c r="E486" t="s">
        <v>268</v>
      </c>
      <c r="F486" t="s">
        <v>10</v>
      </c>
      <c r="G486" t="s">
        <v>90</v>
      </c>
      <c r="H486">
        <v>6</v>
      </c>
      <c r="I486" t="s">
        <v>913</v>
      </c>
      <c r="J486" t="s">
        <v>922</v>
      </c>
      <c r="K486">
        <v>1506</v>
      </c>
      <c r="L486">
        <v>-266</v>
      </c>
      <c r="M486">
        <v>2500</v>
      </c>
      <c r="N486" t="s">
        <v>898</v>
      </c>
    </row>
    <row r="487" spans="1:14">
      <c r="A487" t="s">
        <v>66</v>
      </c>
      <c r="B487">
        <v>43207</v>
      </c>
      <c r="C487" t="s">
        <v>906</v>
      </c>
      <c r="D487" t="s">
        <v>921</v>
      </c>
      <c r="E487" t="s">
        <v>67</v>
      </c>
      <c r="F487" t="s">
        <v>68</v>
      </c>
      <c r="G487" t="s">
        <v>69</v>
      </c>
      <c r="H487">
        <v>5</v>
      </c>
      <c r="I487" t="s">
        <v>913</v>
      </c>
      <c r="J487" t="s">
        <v>925</v>
      </c>
      <c r="K487">
        <v>305</v>
      </c>
      <c r="L487">
        <v>-270</v>
      </c>
      <c r="M487">
        <v>2500</v>
      </c>
      <c r="N487" t="s">
        <v>899</v>
      </c>
    </row>
    <row r="488" spans="1:14">
      <c r="A488" t="s">
        <v>259</v>
      </c>
      <c r="B488">
        <v>43288</v>
      </c>
      <c r="C488" t="s">
        <v>906</v>
      </c>
      <c r="D488" t="s">
        <v>927</v>
      </c>
      <c r="E488" t="s">
        <v>260</v>
      </c>
      <c r="F488" t="s">
        <v>18</v>
      </c>
      <c r="G488" t="s">
        <v>19</v>
      </c>
      <c r="H488">
        <v>3</v>
      </c>
      <c r="I488" t="s">
        <v>913</v>
      </c>
      <c r="J488" t="s">
        <v>923</v>
      </c>
      <c r="K488">
        <v>193</v>
      </c>
      <c r="L488">
        <v>-275</v>
      </c>
      <c r="M488">
        <v>2500</v>
      </c>
      <c r="N488" t="s">
        <v>901</v>
      </c>
    </row>
    <row r="489" spans="1:14">
      <c r="A489" t="s">
        <v>857</v>
      </c>
      <c r="B489">
        <v>43546</v>
      </c>
      <c r="C489" t="s">
        <v>911</v>
      </c>
      <c r="D489" t="s">
        <v>924</v>
      </c>
      <c r="E489" t="s">
        <v>33</v>
      </c>
      <c r="F489" t="s">
        <v>34</v>
      </c>
      <c r="G489" t="s">
        <v>35</v>
      </c>
      <c r="H489">
        <v>5</v>
      </c>
      <c r="I489" t="s">
        <v>908</v>
      </c>
      <c r="J489" t="s">
        <v>909</v>
      </c>
      <c r="K489">
        <v>359</v>
      </c>
      <c r="L489">
        <v>-338</v>
      </c>
      <c r="M489">
        <v>500</v>
      </c>
      <c r="N489" t="s">
        <v>903</v>
      </c>
    </row>
    <row r="490" spans="1:14">
      <c r="A490" t="s">
        <v>212</v>
      </c>
      <c r="B490">
        <v>43262</v>
      </c>
      <c r="C490" t="s">
        <v>906</v>
      </c>
      <c r="D490" t="s">
        <v>934</v>
      </c>
      <c r="E490" t="s">
        <v>213</v>
      </c>
      <c r="F490" t="s">
        <v>14</v>
      </c>
      <c r="G490" t="s">
        <v>93</v>
      </c>
      <c r="H490">
        <v>5</v>
      </c>
      <c r="I490" t="s">
        <v>915</v>
      </c>
      <c r="J490" t="s">
        <v>919</v>
      </c>
      <c r="K490">
        <v>352</v>
      </c>
      <c r="L490">
        <v>-345</v>
      </c>
      <c r="M490">
        <v>1500</v>
      </c>
      <c r="N490" t="s">
        <v>897</v>
      </c>
    </row>
    <row r="491" spans="1:14">
      <c r="A491" t="s">
        <v>290</v>
      </c>
      <c r="B491">
        <v>43303</v>
      </c>
      <c r="C491" t="s">
        <v>906</v>
      </c>
      <c r="D491" t="s">
        <v>927</v>
      </c>
      <c r="E491" t="s">
        <v>291</v>
      </c>
      <c r="F491" t="s">
        <v>14</v>
      </c>
      <c r="G491" t="s">
        <v>15</v>
      </c>
      <c r="H491">
        <v>4</v>
      </c>
      <c r="I491" t="s">
        <v>913</v>
      </c>
      <c r="J491" t="s">
        <v>923</v>
      </c>
      <c r="K491">
        <v>1549</v>
      </c>
      <c r="L491">
        <v>-439</v>
      </c>
      <c r="M491">
        <v>2500</v>
      </c>
      <c r="N491" t="s">
        <v>897</v>
      </c>
    </row>
    <row r="492" spans="1:14">
      <c r="A492" t="s">
        <v>362</v>
      </c>
      <c r="B492">
        <v>43344</v>
      </c>
      <c r="C492" t="s">
        <v>906</v>
      </c>
      <c r="D492" t="s">
        <v>920</v>
      </c>
      <c r="E492" t="s">
        <v>363</v>
      </c>
      <c r="F492" t="s">
        <v>26</v>
      </c>
      <c r="G492" t="s">
        <v>27</v>
      </c>
      <c r="H492">
        <v>6</v>
      </c>
      <c r="I492" t="s">
        <v>915</v>
      </c>
      <c r="J492" t="s">
        <v>916</v>
      </c>
      <c r="K492">
        <v>1582</v>
      </c>
      <c r="L492">
        <v>-443</v>
      </c>
      <c r="M492">
        <v>1500</v>
      </c>
      <c r="N492" t="s">
        <v>895</v>
      </c>
    </row>
    <row r="493" spans="1:14">
      <c r="A493" t="s">
        <v>214</v>
      </c>
      <c r="B493">
        <v>43265</v>
      </c>
      <c r="C493" t="s">
        <v>906</v>
      </c>
      <c r="D493" t="s">
        <v>934</v>
      </c>
      <c r="E493" t="s">
        <v>215</v>
      </c>
      <c r="F493" t="s">
        <v>10</v>
      </c>
      <c r="G493" t="s">
        <v>90</v>
      </c>
      <c r="H493">
        <v>3</v>
      </c>
      <c r="I493" t="s">
        <v>913</v>
      </c>
      <c r="J493" t="s">
        <v>925</v>
      </c>
      <c r="K493">
        <v>469</v>
      </c>
      <c r="L493">
        <v>-459</v>
      </c>
      <c r="M493">
        <v>2500</v>
      </c>
      <c r="N493" t="s">
        <v>898</v>
      </c>
    </row>
    <row r="494" spans="1:14">
      <c r="A494" t="s">
        <v>351</v>
      </c>
      <c r="B494">
        <v>43338</v>
      </c>
      <c r="C494" t="s">
        <v>906</v>
      </c>
      <c r="D494" t="s">
        <v>907</v>
      </c>
      <c r="E494" t="s">
        <v>352</v>
      </c>
      <c r="F494" t="s">
        <v>14</v>
      </c>
      <c r="G494" t="s">
        <v>93</v>
      </c>
      <c r="H494">
        <v>7</v>
      </c>
      <c r="I494" t="s">
        <v>913</v>
      </c>
      <c r="J494" t="s">
        <v>925</v>
      </c>
      <c r="K494">
        <v>1316</v>
      </c>
      <c r="L494">
        <v>-527</v>
      </c>
      <c r="M494">
        <v>2500</v>
      </c>
      <c r="N494" t="s">
        <v>897</v>
      </c>
    </row>
    <row r="495" spans="1:14">
      <c r="A495" t="s">
        <v>144</v>
      </c>
      <c r="B495">
        <v>43228</v>
      </c>
      <c r="C495" t="s">
        <v>906</v>
      </c>
      <c r="D495" t="s">
        <v>931</v>
      </c>
      <c r="E495" t="s">
        <v>145</v>
      </c>
      <c r="F495" t="s">
        <v>68</v>
      </c>
      <c r="G495" t="s">
        <v>69</v>
      </c>
      <c r="H495">
        <v>8</v>
      </c>
      <c r="I495" t="s">
        <v>913</v>
      </c>
      <c r="J495" t="s">
        <v>922</v>
      </c>
      <c r="K495">
        <v>1279</v>
      </c>
      <c r="L495">
        <v>-640</v>
      </c>
      <c r="M495">
        <v>2500</v>
      </c>
      <c r="N495" t="s">
        <v>899</v>
      </c>
    </row>
    <row r="496" spans="1:14">
      <c r="A496" t="s">
        <v>292</v>
      </c>
      <c r="B496">
        <v>43303</v>
      </c>
      <c r="C496" t="s">
        <v>906</v>
      </c>
      <c r="D496" t="s">
        <v>927</v>
      </c>
      <c r="E496" t="s">
        <v>293</v>
      </c>
      <c r="F496" t="s">
        <v>18</v>
      </c>
      <c r="G496" t="s">
        <v>19</v>
      </c>
      <c r="H496">
        <v>3</v>
      </c>
      <c r="I496" t="s">
        <v>913</v>
      </c>
      <c r="J496" t="s">
        <v>923</v>
      </c>
      <c r="K496">
        <v>1145</v>
      </c>
      <c r="L496">
        <v>-706</v>
      </c>
      <c r="M496">
        <v>2500</v>
      </c>
      <c r="N496" t="s">
        <v>901</v>
      </c>
    </row>
    <row r="497" spans="1:14">
      <c r="A497" t="s">
        <v>170</v>
      </c>
      <c r="B497">
        <v>43242</v>
      </c>
      <c r="C497" t="s">
        <v>906</v>
      </c>
      <c r="D497" t="s">
        <v>931</v>
      </c>
      <c r="E497" t="s">
        <v>171</v>
      </c>
      <c r="F497" t="s">
        <v>50</v>
      </c>
      <c r="G497" t="s">
        <v>51</v>
      </c>
      <c r="H497">
        <v>7</v>
      </c>
      <c r="I497" t="s">
        <v>913</v>
      </c>
      <c r="J497" t="s">
        <v>925</v>
      </c>
      <c r="K497">
        <v>934</v>
      </c>
      <c r="L497">
        <v>-916</v>
      </c>
      <c r="M497">
        <v>2500</v>
      </c>
      <c r="N497" t="s">
        <v>900</v>
      </c>
    </row>
    <row r="498" spans="1:14">
      <c r="A498" t="s">
        <v>381</v>
      </c>
      <c r="B498">
        <v>43355</v>
      </c>
      <c r="C498" t="s">
        <v>906</v>
      </c>
      <c r="D498" t="s">
        <v>920</v>
      </c>
      <c r="E498" t="s">
        <v>382</v>
      </c>
      <c r="F498" t="s">
        <v>14</v>
      </c>
      <c r="G498" t="s">
        <v>93</v>
      </c>
      <c r="H498">
        <v>3</v>
      </c>
      <c r="I498" t="s">
        <v>908</v>
      </c>
      <c r="J498" t="s">
        <v>939</v>
      </c>
      <c r="K498">
        <v>1361</v>
      </c>
      <c r="L498">
        <v>-980</v>
      </c>
      <c r="M498">
        <v>3000</v>
      </c>
      <c r="N498" t="s">
        <v>897</v>
      </c>
    </row>
    <row r="499" spans="1:14">
      <c r="A499" t="s">
        <v>4</v>
      </c>
      <c r="B499">
        <v>43191</v>
      </c>
      <c r="C499" t="s">
        <v>906</v>
      </c>
      <c r="D499" t="s">
        <v>921</v>
      </c>
      <c r="E499" t="s">
        <v>5</v>
      </c>
      <c r="F499" t="s">
        <v>6</v>
      </c>
      <c r="G499" t="s">
        <v>7</v>
      </c>
      <c r="H499">
        <v>7</v>
      </c>
      <c r="I499" t="s">
        <v>908</v>
      </c>
      <c r="J499" t="s">
        <v>909</v>
      </c>
      <c r="K499">
        <v>1275</v>
      </c>
      <c r="L499">
        <v>-1148</v>
      </c>
      <c r="M499">
        <v>3000</v>
      </c>
      <c r="N499" t="s">
        <v>891</v>
      </c>
    </row>
    <row r="500" spans="1:14">
      <c r="A500" t="s">
        <v>797</v>
      </c>
      <c r="B500">
        <v>43514</v>
      </c>
      <c r="C500" t="s">
        <v>911</v>
      </c>
      <c r="D500" t="s">
        <v>912</v>
      </c>
      <c r="E500" t="s">
        <v>49</v>
      </c>
      <c r="F500" t="s">
        <v>50</v>
      </c>
      <c r="G500" t="s">
        <v>51</v>
      </c>
      <c r="H500">
        <v>8</v>
      </c>
      <c r="I500" t="s">
        <v>913</v>
      </c>
      <c r="J500" t="s">
        <v>923</v>
      </c>
      <c r="K500">
        <v>1824</v>
      </c>
      <c r="L500">
        <v>-1303</v>
      </c>
      <c r="M500">
        <v>2500</v>
      </c>
      <c r="N500" t="s">
        <v>900</v>
      </c>
    </row>
    <row r="501" spans="1:14">
      <c r="A501" t="s">
        <v>32</v>
      </c>
      <c r="B501">
        <v>43198</v>
      </c>
      <c r="C501" t="s">
        <v>906</v>
      </c>
      <c r="D501" t="s">
        <v>921</v>
      </c>
      <c r="E501" t="s">
        <v>33</v>
      </c>
      <c r="F501" t="s">
        <v>34</v>
      </c>
      <c r="G501" t="s">
        <v>35</v>
      </c>
      <c r="H501">
        <v>5</v>
      </c>
      <c r="I501" t="s">
        <v>908</v>
      </c>
      <c r="J501" t="s">
        <v>939</v>
      </c>
      <c r="K501">
        <v>1364</v>
      </c>
      <c r="L501">
        <v>-1864</v>
      </c>
      <c r="M501">
        <v>1000</v>
      </c>
      <c r="N501" t="s">
        <v>903</v>
      </c>
    </row>
  </sheetData>
  <pageMargins left="0.7" right="0.7" top="0.75" bottom="0.75" header="0.3" footer="0.3"/>
  <ignoredErrors>
    <ignoredError sqref="C2:C4" numberStoredAsText="1"/>
  </ignoredError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7:F18"/>
  <sheetViews>
    <sheetView workbookViewId="0">
      <selection activeCell="E8" sqref="E8"/>
    </sheetView>
  </sheetViews>
  <sheetFormatPr defaultRowHeight="15"/>
  <cols>
    <col min="1" max="1" width="13.140625" bestFit="1" customWidth="1"/>
    <col min="2" max="2" width="12.5703125" bestFit="1" customWidth="1"/>
    <col min="3" max="3" width="11.28515625" bestFit="1" customWidth="1"/>
    <col min="4" max="4" width="13.140625" bestFit="1" customWidth="1"/>
    <col min="5" max="5" width="12.5703125" bestFit="1" customWidth="1"/>
    <col min="6" max="6" width="11.28515625" bestFit="1" customWidth="1"/>
  </cols>
  <sheetData>
    <row r="7" spans="4:6">
      <c r="D7" s="2" t="s">
        <v>940</v>
      </c>
      <c r="E7" t="s">
        <v>942</v>
      </c>
      <c r="F7" t="s">
        <v>943</v>
      </c>
    </row>
    <row r="8" spans="4:6">
      <c r="D8" s="3" t="s">
        <v>394</v>
      </c>
      <c r="E8" s="15">
        <v>432</v>
      </c>
      <c r="F8" s="15">
        <v>2037</v>
      </c>
    </row>
    <row r="9" spans="4:6">
      <c r="D9" s="3" t="s">
        <v>530</v>
      </c>
      <c r="E9" s="15">
        <v>701</v>
      </c>
      <c r="F9" s="15">
        <v>2061</v>
      </c>
    </row>
    <row r="10" spans="4:6">
      <c r="D10" s="6" t="s">
        <v>779</v>
      </c>
      <c r="E10" s="15">
        <v>573</v>
      </c>
      <c r="F10" s="15">
        <v>1301</v>
      </c>
    </row>
    <row r="11" spans="4:6">
      <c r="D11" s="3" t="s">
        <v>561</v>
      </c>
      <c r="E11" s="15">
        <v>568</v>
      </c>
      <c r="F11" s="15">
        <v>1137</v>
      </c>
    </row>
    <row r="12" spans="4:6">
      <c r="D12" s="3" t="s">
        <v>652</v>
      </c>
      <c r="E12" s="15">
        <v>536</v>
      </c>
      <c r="F12" s="15">
        <v>1308</v>
      </c>
    </row>
    <row r="13" spans="4:6">
      <c r="D13" s="3" t="s">
        <v>97</v>
      </c>
      <c r="E13" s="15">
        <v>455</v>
      </c>
      <c r="F13" s="15">
        <v>1643</v>
      </c>
    </row>
    <row r="14" spans="4:6">
      <c r="D14" s="3" t="s">
        <v>53</v>
      </c>
      <c r="E14" s="15">
        <v>464</v>
      </c>
      <c r="F14" s="15">
        <v>2763</v>
      </c>
    </row>
    <row r="15" spans="4:6">
      <c r="D15" s="3" t="s">
        <v>491</v>
      </c>
      <c r="E15" s="15">
        <v>486</v>
      </c>
      <c r="F15" s="15">
        <v>1250</v>
      </c>
    </row>
    <row r="16" spans="4:6">
      <c r="D16" s="3" t="s">
        <v>348</v>
      </c>
      <c r="E16" s="15">
        <v>534</v>
      </c>
      <c r="F16" s="15">
        <v>2246</v>
      </c>
    </row>
    <row r="17" spans="4:6">
      <c r="D17" s="3" t="s">
        <v>268</v>
      </c>
      <c r="E17" s="15">
        <v>765</v>
      </c>
      <c r="F17" s="15">
        <v>3972</v>
      </c>
    </row>
    <row r="18" spans="4:6">
      <c r="D18" s="3" t="s">
        <v>941</v>
      </c>
      <c r="E18" s="15">
        <v>5514</v>
      </c>
      <c r="F18" s="15">
        <v>19718</v>
      </c>
    </row>
  </sheetData>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24"/>
  <sheetViews>
    <sheetView topLeftCell="A2" workbookViewId="0">
      <selection activeCell="H21" activeCellId="1" sqref="O8 H21"/>
    </sheetView>
  </sheetViews>
  <sheetFormatPr defaultRowHeight="15"/>
  <cols>
    <col min="1" max="1" width="20.140625" bestFit="1" customWidth="1"/>
    <col min="2" max="2" width="11.28515625" bestFit="1" customWidth="1"/>
    <col min="3" max="3" width="12.5703125" bestFit="1" customWidth="1"/>
  </cols>
  <sheetData>
    <row r="3" spans="1:3">
      <c r="A3" s="5" t="s">
        <v>940</v>
      </c>
      <c r="B3" t="s">
        <v>943</v>
      </c>
      <c r="C3" t="s">
        <v>942</v>
      </c>
    </row>
    <row r="4" spans="1:3">
      <c r="A4" s="3" t="s">
        <v>915</v>
      </c>
      <c r="B4" s="15">
        <v>45452</v>
      </c>
      <c r="C4" s="15">
        <v>4847</v>
      </c>
    </row>
    <row r="5" spans="1:3">
      <c r="A5" s="4" t="s">
        <v>933</v>
      </c>
      <c r="B5" s="15">
        <v>4362</v>
      </c>
      <c r="C5" s="15">
        <v>765</v>
      </c>
    </row>
    <row r="6" spans="1:3">
      <c r="A6" s="4" t="s">
        <v>936</v>
      </c>
      <c r="B6" s="15">
        <v>1154</v>
      </c>
      <c r="C6" s="15">
        <v>-5</v>
      </c>
    </row>
    <row r="7" spans="1:3">
      <c r="A7" s="4" t="s">
        <v>938</v>
      </c>
      <c r="B7" s="15">
        <v>851</v>
      </c>
      <c r="C7" s="15">
        <v>87</v>
      </c>
    </row>
    <row r="8" spans="1:3">
      <c r="A8" s="4" t="s">
        <v>919</v>
      </c>
      <c r="B8" s="15">
        <v>17831</v>
      </c>
      <c r="C8" s="15">
        <v>1166</v>
      </c>
    </row>
    <row r="9" spans="1:3">
      <c r="A9" s="4" t="s">
        <v>935</v>
      </c>
      <c r="B9" s="15">
        <v>2535</v>
      </c>
      <c r="C9" s="15">
        <v>247</v>
      </c>
    </row>
    <row r="10" spans="1:3">
      <c r="A10" s="4" t="s">
        <v>937</v>
      </c>
      <c r="B10" s="15">
        <v>822</v>
      </c>
      <c r="C10" s="15">
        <v>94</v>
      </c>
    </row>
    <row r="11" spans="1:3">
      <c r="A11" s="4" t="s">
        <v>932</v>
      </c>
      <c r="B11" s="15">
        <v>7583</v>
      </c>
      <c r="C11" s="15">
        <v>1275</v>
      </c>
    </row>
    <row r="12" spans="1:3">
      <c r="A12" s="4" t="s">
        <v>916</v>
      </c>
      <c r="B12" s="15">
        <v>7109</v>
      </c>
      <c r="C12" s="15">
        <v>435</v>
      </c>
    </row>
    <row r="13" spans="1:3">
      <c r="A13" s="4" t="s">
        <v>930</v>
      </c>
      <c r="B13" s="15">
        <v>3205</v>
      </c>
      <c r="C13" s="15">
        <v>783</v>
      </c>
    </row>
    <row r="14" spans="1:3">
      <c r="A14" s="3" t="s">
        <v>913</v>
      </c>
      <c r="B14" s="15">
        <v>49927</v>
      </c>
      <c r="C14" s="15">
        <v>-1841</v>
      </c>
    </row>
    <row r="15" spans="1:3">
      <c r="A15" s="4" t="s">
        <v>914</v>
      </c>
      <c r="B15" s="15">
        <v>9472</v>
      </c>
      <c r="C15" s="15">
        <v>2170</v>
      </c>
    </row>
    <row r="16" spans="1:3">
      <c r="A16" s="4" t="s">
        <v>925</v>
      </c>
      <c r="B16" s="15">
        <v>11942</v>
      </c>
      <c r="C16" s="15">
        <v>-1990</v>
      </c>
    </row>
    <row r="17" spans="1:3">
      <c r="A17" s="4" t="s">
        <v>923</v>
      </c>
      <c r="B17" s="15">
        <v>11691</v>
      </c>
      <c r="C17" s="15">
        <v>-2951</v>
      </c>
    </row>
    <row r="18" spans="1:3">
      <c r="A18" s="4" t="s">
        <v>922</v>
      </c>
      <c r="B18" s="15">
        <v>16822</v>
      </c>
      <c r="C18" s="15">
        <v>930</v>
      </c>
    </row>
    <row r="19" spans="1:3">
      <c r="A19" s="3" t="s">
        <v>908</v>
      </c>
      <c r="B19" s="15">
        <v>39786</v>
      </c>
      <c r="C19" s="15">
        <v>1799</v>
      </c>
    </row>
    <row r="20" spans="1:3">
      <c r="A20" s="4" t="s">
        <v>909</v>
      </c>
      <c r="B20" s="15">
        <v>25800</v>
      </c>
      <c r="C20" s="15">
        <v>4083</v>
      </c>
    </row>
    <row r="21" spans="1:3">
      <c r="A21" s="4" t="s">
        <v>928</v>
      </c>
      <c r="B21" s="15">
        <v>5724</v>
      </c>
      <c r="C21" s="15">
        <v>328</v>
      </c>
    </row>
    <row r="22" spans="1:3">
      <c r="A22" s="4" t="s">
        <v>926</v>
      </c>
      <c r="B22" s="15">
        <v>4295</v>
      </c>
      <c r="C22" s="15">
        <v>412</v>
      </c>
    </row>
    <row r="23" spans="1:3">
      <c r="A23" s="4" t="s">
        <v>939</v>
      </c>
      <c r="B23" s="15">
        <v>3967</v>
      </c>
      <c r="C23" s="15">
        <v>-3024</v>
      </c>
    </row>
    <row r="24" spans="1:3">
      <c r="A24" s="3" t="s">
        <v>941</v>
      </c>
      <c r="B24" s="15">
        <v>135165</v>
      </c>
      <c r="C24" s="15">
        <v>4805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N17"/>
  <sheetViews>
    <sheetView workbookViewId="0">
      <selection activeCell="I22" sqref="I22"/>
    </sheetView>
  </sheetViews>
  <sheetFormatPr defaultRowHeight="15"/>
  <cols>
    <col min="1" max="1" width="13.140625" bestFit="1" customWidth="1"/>
    <col min="2" max="2" width="11.28515625" bestFit="1" customWidth="1"/>
    <col min="4" max="4" width="13.140625" bestFit="1" customWidth="1"/>
    <col min="5" max="5" width="12.5703125" bestFit="1" customWidth="1"/>
    <col min="7" max="7" width="13.140625" bestFit="1" customWidth="1"/>
    <col min="8" max="8" width="15.42578125" bestFit="1" customWidth="1"/>
    <col min="10" max="10" width="13.140625" bestFit="1" customWidth="1"/>
    <col min="11" max="11" width="16.5703125" bestFit="1" customWidth="1"/>
    <col min="13" max="13" width="13.140625" bestFit="1" customWidth="1"/>
    <col min="14" max="14" width="19.5703125" bestFit="1" customWidth="1"/>
  </cols>
  <sheetData>
    <row r="3" spans="1:14">
      <c r="A3" s="2" t="s">
        <v>940</v>
      </c>
      <c r="B3" t="s">
        <v>943</v>
      </c>
      <c r="D3" s="2" t="s">
        <v>940</v>
      </c>
      <c r="E3" t="s">
        <v>942</v>
      </c>
      <c r="G3" s="2" t="s">
        <v>940</v>
      </c>
      <c r="H3" t="s">
        <v>949</v>
      </c>
      <c r="J3" s="2" t="s">
        <v>940</v>
      </c>
      <c r="K3" t="s">
        <v>950</v>
      </c>
      <c r="M3" s="2" t="s">
        <v>940</v>
      </c>
      <c r="N3" t="s">
        <v>951</v>
      </c>
    </row>
    <row r="4" spans="1:14">
      <c r="A4" s="3" t="s">
        <v>917</v>
      </c>
      <c r="B4" s="15">
        <v>16846</v>
      </c>
      <c r="D4" s="3" t="s">
        <v>917</v>
      </c>
      <c r="E4" s="15">
        <v>2801</v>
      </c>
      <c r="G4" s="3" t="s">
        <v>917</v>
      </c>
      <c r="H4" s="15">
        <v>214</v>
      </c>
      <c r="J4" s="3" t="s">
        <v>917</v>
      </c>
      <c r="K4" s="15">
        <v>61</v>
      </c>
      <c r="M4" s="3" t="s">
        <v>917</v>
      </c>
      <c r="N4" s="15">
        <v>0.16627092484862876</v>
      </c>
    </row>
    <row r="5" spans="1:14">
      <c r="A5" s="3" t="s">
        <v>912</v>
      </c>
      <c r="B5" s="15">
        <v>13717</v>
      </c>
      <c r="D5" s="3" t="s">
        <v>912</v>
      </c>
      <c r="E5" s="15">
        <v>1922</v>
      </c>
      <c r="G5" s="3" t="s">
        <v>912</v>
      </c>
      <c r="H5" s="15">
        <v>228</v>
      </c>
      <c r="J5" s="3" t="s">
        <v>912</v>
      </c>
      <c r="K5" s="15">
        <v>54</v>
      </c>
      <c r="M5" s="3" t="s">
        <v>912</v>
      </c>
      <c r="N5" s="15">
        <v>0.14011810162571992</v>
      </c>
    </row>
    <row r="6" spans="1:14">
      <c r="A6" s="3" t="s">
        <v>924</v>
      </c>
      <c r="B6" s="15">
        <v>8752</v>
      </c>
      <c r="D6" s="3" t="s">
        <v>924</v>
      </c>
      <c r="E6" s="15">
        <v>1639</v>
      </c>
      <c r="G6" s="3" t="s">
        <v>924</v>
      </c>
      <c r="H6" s="15">
        <v>210</v>
      </c>
      <c r="J6" s="3" t="s">
        <v>924</v>
      </c>
      <c r="K6" s="15">
        <v>58</v>
      </c>
      <c r="M6" s="3" t="s">
        <v>924</v>
      </c>
      <c r="N6" s="15">
        <v>0.18727148080438757</v>
      </c>
    </row>
    <row r="7" spans="1:14">
      <c r="A7" s="3" t="s">
        <v>921</v>
      </c>
      <c r="B7" s="15">
        <v>17633</v>
      </c>
      <c r="D7" s="3" t="s">
        <v>921</v>
      </c>
      <c r="E7" s="15">
        <v>-3261</v>
      </c>
      <c r="G7" s="3" t="s">
        <v>921</v>
      </c>
      <c r="H7" s="15">
        <v>176</v>
      </c>
      <c r="J7" s="3" t="s">
        <v>921</v>
      </c>
      <c r="K7" s="15">
        <v>44</v>
      </c>
      <c r="M7" s="3" t="s">
        <v>921</v>
      </c>
      <c r="N7" s="15">
        <v>-0.18493733340894913</v>
      </c>
    </row>
    <row r="8" spans="1:14">
      <c r="A8" s="3" t="s">
        <v>931</v>
      </c>
      <c r="B8" s="15">
        <v>8910</v>
      </c>
      <c r="D8" s="3" t="s">
        <v>931</v>
      </c>
      <c r="E8" s="15">
        <v>-2381</v>
      </c>
      <c r="G8" s="3" t="s">
        <v>931</v>
      </c>
      <c r="H8" s="15">
        <v>116</v>
      </c>
      <c r="J8" s="3" t="s">
        <v>931</v>
      </c>
      <c r="K8" s="15">
        <v>31</v>
      </c>
      <c r="M8" s="3" t="s">
        <v>931</v>
      </c>
      <c r="N8" s="15">
        <v>-0.26722783389450055</v>
      </c>
    </row>
    <row r="9" spans="1:14">
      <c r="A9" s="3" t="s">
        <v>934</v>
      </c>
      <c r="B9" s="15">
        <v>5091</v>
      </c>
      <c r="D9" s="3" t="s">
        <v>934</v>
      </c>
      <c r="E9" s="15">
        <v>-1216</v>
      </c>
      <c r="G9" s="3" t="s">
        <v>934</v>
      </c>
      <c r="H9" s="15">
        <v>112</v>
      </c>
      <c r="J9" s="3" t="s">
        <v>934</v>
      </c>
      <c r="K9" s="15">
        <v>30</v>
      </c>
      <c r="M9" s="3" t="s">
        <v>934</v>
      </c>
      <c r="N9" s="15">
        <v>-0.23885287762718524</v>
      </c>
    </row>
    <row r="10" spans="1:14">
      <c r="A10" s="3" t="s">
        <v>927</v>
      </c>
      <c r="B10" s="15">
        <v>7337</v>
      </c>
      <c r="D10" s="3" t="s">
        <v>927</v>
      </c>
      <c r="E10" s="15">
        <v>-1409</v>
      </c>
      <c r="G10" s="3" t="s">
        <v>927</v>
      </c>
      <c r="H10" s="15">
        <v>131</v>
      </c>
      <c r="J10" s="3" t="s">
        <v>927</v>
      </c>
      <c r="K10" s="15">
        <v>31</v>
      </c>
      <c r="M10" s="3" t="s">
        <v>927</v>
      </c>
      <c r="N10" s="15">
        <v>-0.19204034346463131</v>
      </c>
    </row>
    <row r="11" spans="1:14">
      <c r="A11" s="3" t="s">
        <v>907</v>
      </c>
      <c r="B11" s="15">
        <v>10565</v>
      </c>
      <c r="D11" s="3" t="s">
        <v>907</v>
      </c>
      <c r="E11" s="15">
        <v>58</v>
      </c>
      <c r="G11" s="3" t="s">
        <v>907</v>
      </c>
      <c r="H11" s="15">
        <v>119</v>
      </c>
      <c r="J11" s="3" t="s">
        <v>907</v>
      </c>
      <c r="K11" s="15">
        <v>31</v>
      </c>
      <c r="M11" s="3" t="s">
        <v>907</v>
      </c>
      <c r="N11" s="15">
        <v>5.4898248935163277E-3</v>
      </c>
    </row>
    <row r="12" spans="1:14">
      <c r="A12" s="3" t="s">
        <v>920</v>
      </c>
      <c r="B12" s="15">
        <v>12447</v>
      </c>
      <c r="D12" s="3" t="s">
        <v>920</v>
      </c>
      <c r="E12" s="15">
        <v>-907</v>
      </c>
      <c r="G12" s="3" t="s">
        <v>920</v>
      </c>
      <c r="H12" s="15">
        <v>101</v>
      </c>
      <c r="J12" s="3" t="s">
        <v>920</v>
      </c>
      <c r="K12" s="15">
        <v>30</v>
      </c>
      <c r="M12" s="3" t="s">
        <v>920</v>
      </c>
      <c r="N12" s="15">
        <v>-7.2868964409094558E-2</v>
      </c>
    </row>
    <row r="13" spans="1:14">
      <c r="A13" s="3" t="s">
        <v>918</v>
      </c>
      <c r="B13" s="15">
        <v>14637</v>
      </c>
      <c r="D13" s="3" t="s">
        <v>918</v>
      </c>
      <c r="E13" s="15">
        <v>2831</v>
      </c>
      <c r="G13" s="3" t="s">
        <v>918</v>
      </c>
      <c r="H13" s="15">
        <v>192</v>
      </c>
      <c r="J13" s="3" t="s">
        <v>918</v>
      </c>
      <c r="K13" s="15">
        <v>43</v>
      </c>
      <c r="M13" s="3" t="s">
        <v>918</v>
      </c>
      <c r="N13" s="15">
        <v>0.19341395094623215</v>
      </c>
    </row>
    <row r="14" spans="1:14">
      <c r="A14" s="3" t="s">
        <v>910</v>
      </c>
      <c r="B14" s="15">
        <v>11627</v>
      </c>
      <c r="D14" s="3" t="s">
        <v>910</v>
      </c>
      <c r="E14" s="15">
        <v>3188</v>
      </c>
      <c r="G14" s="3" t="s">
        <v>910</v>
      </c>
      <c r="H14" s="15">
        <v>160</v>
      </c>
      <c r="J14" s="3" t="s">
        <v>910</v>
      </c>
      <c r="K14" s="15">
        <v>46</v>
      </c>
      <c r="M14" s="3" t="s">
        <v>910</v>
      </c>
      <c r="N14" s="15">
        <v>0.27418938677216825</v>
      </c>
    </row>
    <row r="15" spans="1:14">
      <c r="A15" s="3" t="s">
        <v>929</v>
      </c>
      <c r="B15" s="15">
        <v>7603</v>
      </c>
      <c r="D15" s="3" t="s">
        <v>929</v>
      </c>
      <c r="E15" s="15">
        <v>1540</v>
      </c>
      <c r="G15" s="3" t="s">
        <v>929</v>
      </c>
      <c r="H15" s="15">
        <v>154</v>
      </c>
      <c r="J15" s="3" t="s">
        <v>929</v>
      </c>
      <c r="K15" s="15">
        <v>41</v>
      </c>
      <c r="M15" s="3" t="s">
        <v>929</v>
      </c>
      <c r="N15" s="15">
        <v>0.20255162435880572</v>
      </c>
    </row>
    <row r="16" spans="1:14">
      <c r="A16" s="3" t="s">
        <v>941</v>
      </c>
      <c r="B16" s="15">
        <v>135165</v>
      </c>
      <c r="D16" s="3" t="s">
        <v>941</v>
      </c>
      <c r="E16" s="15">
        <v>4805</v>
      </c>
      <c r="G16" s="3" t="s">
        <v>941</v>
      </c>
      <c r="H16" s="15">
        <v>1913</v>
      </c>
      <c r="J16" s="3" t="s">
        <v>941</v>
      </c>
      <c r="K16" s="15">
        <v>500</v>
      </c>
      <c r="M16" s="3" t="s">
        <v>941</v>
      </c>
      <c r="N16" s="15">
        <v>3.5549143639255723E-2</v>
      </c>
    </row>
    <row r="17" spans="2:14">
      <c r="B17" s="7">
        <f>GETPIVOTDATA("Sale",$A$3)</f>
        <v>135165</v>
      </c>
      <c r="E17" s="7">
        <f>GETPIVOTDATA("Profit",$D$3)</f>
        <v>4805</v>
      </c>
      <c r="H17" s="8">
        <f>GETPIVOTDATA("Quantity",$G$3)</f>
        <v>1913</v>
      </c>
      <c r="K17" s="8">
        <f>GETPIVOTDATA("Order ID",$J$3)</f>
        <v>500</v>
      </c>
      <c r="N17" s="9">
        <f>GETPIVOTDATA("Profit Margin",$M$3)</f>
        <v>3.5549143639255723E-2</v>
      </c>
    </row>
  </sheetData>
  <pageMargins left="0.7" right="0.7" top="0.75" bottom="0.75" header="0.3" footer="0.3"/>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K10"/>
  <sheetViews>
    <sheetView workbookViewId="0">
      <selection activeCell="K2" sqref="K2"/>
    </sheetView>
  </sheetViews>
  <sheetFormatPr defaultRowHeight="15"/>
  <cols>
    <col min="1" max="1" width="13.140625" bestFit="1" customWidth="1"/>
    <col min="2" max="2" width="11.28515625" bestFit="1" customWidth="1"/>
    <col min="3" max="3" width="12.5703125" bestFit="1" customWidth="1"/>
    <col min="4" max="4" width="15.42578125" bestFit="1" customWidth="1"/>
    <col min="5" max="5" width="16.5703125" bestFit="1" customWidth="1"/>
    <col min="6" max="6" width="19.5703125" bestFit="1" customWidth="1"/>
    <col min="7" max="7" width="14.42578125" customWidth="1"/>
    <col min="8" max="8" width="15.28515625" customWidth="1"/>
    <col min="9" max="9" width="16.140625" customWidth="1"/>
    <col min="10" max="10" width="17" customWidth="1"/>
    <col min="11" max="11" width="19.28515625" customWidth="1"/>
  </cols>
  <sheetData>
    <row r="3" spans="1:11">
      <c r="A3" s="2" t="s">
        <v>940</v>
      </c>
      <c r="B3" t="s">
        <v>943</v>
      </c>
      <c r="C3" t="s">
        <v>942</v>
      </c>
      <c r="D3" t="s">
        <v>949</v>
      </c>
      <c r="E3" t="s">
        <v>950</v>
      </c>
      <c r="F3" t="s">
        <v>951</v>
      </c>
    </row>
    <row r="4" spans="1:11">
      <c r="A4" s="3" t="s">
        <v>906</v>
      </c>
      <c r="B4" s="15">
        <v>95850</v>
      </c>
      <c r="C4" s="15">
        <v>-1557</v>
      </c>
      <c r="D4" s="15">
        <v>1261</v>
      </c>
      <c r="E4" s="15">
        <v>327</v>
      </c>
      <c r="F4" s="15">
        <v>-1.6244131455399061E-2</v>
      </c>
    </row>
    <row r="5" spans="1:11">
      <c r="A5" s="3" t="s">
        <v>911</v>
      </c>
      <c r="B5" s="15">
        <v>39315</v>
      </c>
      <c r="C5" s="15">
        <v>6362</v>
      </c>
      <c r="D5" s="15">
        <v>652</v>
      </c>
      <c r="E5" s="15">
        <v>173</v>
      </c>
      <c r="F5" s="15">
        <v>0.16182118784179067</v>
      </c>
    </row>
    <row r="10" spans="1:11" ht="21">
      <c r="G10" s="13">
        <f>(GETPIVOTDATA("Sum of Sale",$A$3,"Year","2019"))/(GETPIVOTDATA("Sum of Sale",$A$3,"Year","2018"))-1</f>
        <v>-0.58982785602503918</v>
      </c>
      <c r="H10" s="14">
        <f>(GETPIVOTDATA("Sum of Profit",$A$3,"Year","2019"))/(GETPIVOTDATA("Sum of Profit",$A$3,"Year","2018"))-1</f>
        <v>-5.0860629415542711</v>
      </c>
      <c r="I10" s="13">
        <f>(GETPIVOTDATA("Sum of Quantity",$A$3,"Year","2019"))/(GETPIVOTDATA("Sum of Quantity",$A$3,"Year","2018"))-1</f>
        <v>-0.48295003965107053</v>
      </c>
      <c r="J10" s="13">
        <f>(GETPIVOTDATA("Count of Order ID",$A$3,"Year","2019"))/(GETPIVOTDATA("Count of Order ID",$A$3,"Year","2018"))-1</f>
        <v>-0.47094801223241589</v>
      </c>
      <c r="K10" s="14">
        <f>(GETPIVOTDATA("Sum of Profit Margin",$A$3,"Year","2019"))/(GETPIVOTDATA("Sum of Profit Margin",$A$3,"Year","2018"))-1</f>
        <v>-10.961824569451275</v>
      </c>
    </row>
  </sheetData>
  <pageMargins left="0.7" right="0.7" top="0.75" bottom="0.75" header="0.3" footer="0.3"/>
  <pageSetup orientation="portrait"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F23"/>
  <sheetViews>
    <sheetView workbookViewId="0">
      <selection activeCell="P3" sqref="P3"/>
    </sheetView>
  </sheetViews>
  <sheetFormatPr defaultRowHeight="15"/>
  <cols>
    <col min="1" max="1" width="18.85546875" bestFit="1" customWidth="1"/>
    <col min="2" max="2" width="11.28515625" bestFit="1" customWidth="1"/>
    <col min="5" max="5" width="18.5703125" customWidth="1"/>
  </cols>
  <sheetData>
    <row r="3" spans="1:6">
      <c r="A3" s="2" t="s">
        <v>940</v>
      </c>
      <c r="B3" t="s">
        <v>943</v>
      </c>
      <c r="E3" t="s">
        <v>947</v>
      </c>
      <c r="F3" t="s">
        <v>948</v>
      </c>
    </row>
    <row r="4" spans="1:6">
      <c r="A4" s="3" t="s">
        <v>72</v>
      </c>
      <c r="B4" s="15">
        <v>3235</v>
      </c>
      <c r="E4" t="str">
        <f>A4</f>
        <v>Andhra Pradesh</v>
      </c>
      <c r="F4">
        <f>GETPIVOTDATA("Sale",$A$3,"State",A4)</f>
        <v>3235</v>
      </c>
    </row>
    <row r="5" spans="1:6">
      <c r="A5" s="3" t="s">
        <v>42</v>
      </c>
      <c r="B5" s="15">
        <v>6576</v>
      </c>
      <c r="E5" t="str">
        <f t="shared" ref="E5:E22" si="0">A5</f>
        <v>Bihar</v>
      </c>
      <c r="F5">
        <f t="shared" ref="F5:F22" si="1">GETPIVOTDATA("Sale",$A$3,"State",A5)</f>
        <v>6576</v>
      </c>
    </row>
    <row r="6" spans="1:6">
      <c r="A6" s="3" t="s">
        <v>605</v>
      </c>
      <c r="B6" s="15">
        <v>4675</v>
      </c>
      <c r="E6" t="str">
        <f t="shared" si="0"/>
        <v>Delhi</v>
      </c>
      <c r="F6">
        <f t="shared" si="1"/>
        <v>4675</v>
      </c>
    </row>
    <row r="7" spans="1:6">
      <c r="A7" s="3" t="s">
        <v>65</v>
      </c>
      <c r="B7" s="15">
        <v>1549</v>
      </c>
      <c r="E7" t="str">
        <f t="shared" si="0"/>
        <v>Goa</v>
      </c>
      <c r="F7">
        <f t="shared" si="1"/>
        <v>1549</v>
      </c>
    </row>
    <row r="8" spans="1:6">
      <c r="A8" s="3" t="s">
        <v>6</v>
      </c>
      <c r="B8" s="15">
        <v>6617</v>
      </c>
      <c r="E8" t="str">
        <f t="shared" si="0"/>
        <v>Gujarat</v>
      </c>
      <c r="F8">
        <f t="shared" si="1"/>
        <v>6617</v>
      </c>
    </row>
    <row r="9" spans="1:6">
      <c r="A9" s="3" t="s">
        <v>54</v>
      </c>
      <c r="B9" s="15">
        <v>5387</v>
      </c>
      <c r="E9" t="str">
        <f t="shared" si="0"/>
        <v>Haryana</v>
      </c>
      <c r="F9">
        <f t="shared" si="1"/>
        <v>5387</v>
      </c>
    </row>
    <row r="10" spans="1:6">
      <c r="A10" s="3" t="s">
        <v>57</v>
      </c>
      <c r="B10" s="15">
        <v>1872</v>
      </c>
      <c r="E10" t="str">
        <f t="shared" si="0"/>
        <v>Himachal Pradesh</v>
      </c>
      <c r="F10">
        <f t="shared" si="1"/>
        <v>1872</v>
      </c>
    </row>
    <row r="11" spans="1:6">
      <c r="A11" s="3" t="s">
        <v>30</v>
      </c>
      <c r="B11" s="15">
        <v>3222</v>
      </c>
      <c r="E11" t="str">
        <f t="shared" si="0"/>
        <v>Jammu and Kashmir</v>
      </c>
      <c r="F11">
        <f t="shared" si="1"/>
        <v>3222</v>
      </c>
    </row>
    <row r="12" spans="1:6">
      <c r="A12" s="3" t="s">
        <v>26</v>
      </c>
      <c r="B12" s="15">
        <v>7067</v>
      </c>
      <c r="E12" t="str">
        <f t="shared" si="0"/>
        <v>Karnataka</v>
      </c>
      <c r="F12">
        <f t="shared" si="1"/>
        <v>7067</v>
      </c>
    </row>
    <row r="13" spans="1:6">
      <c r="A13" s="3" t="s">
        <v>46</v>
      </c>
      <c r="B13" s="15">
        <v>5974</v>
      </c>
      <c r="E13" t="str">
        <f t="shared" si="0"/>
        <v xml:space="preserve">Kerala </v>
      </c>
      <c r="F13">
        <f t="shared" si="1"/>
        <v>5974</v>
      </c>
    </row>
    <row r="14" spans="1:6">
      <c r="A14" s="3" t="s">
        <v>14</v>
      </c>
      <c r="B14" s="15">
        <v>30397</v>
      </c>
      <c r="E14" t="str">
        <f t="shared" si="0"/>
        <v>Madhya Pradesh</v>
      </c>
      <c r="F14">
        <f t="shared" si="1"/>
        <v>30397</v>
      </c>
    </row>
    <row r="15" spans="1:6">
      <c r="A15" s="3" t="s">
        <v>10</v>
      </c>
      <c r="B15" s="15">
        <v>26598</v>
      </c>
      <c r="E15" t="str">
        <f t="shared" si="0"/>
        <v>Maharashtra</v>
      </c>
      <c r="F15">
        <f t="shared" si="1"/>
        <v>26598</v>
      </c>
    </row>
    <row r="16" spans="1:6">
      <c r="A16" s="3" t="s">
        <v>68</v>
      </c>
      <c r="B16" s="15">
        <v>3769</v>
      </c>
      <c r="E16" t="str">
        <f t="shared" si="0"/>
        <v>Nagaland</v>
      </c>
      <c r="F16">
        <f t="shared" si="1"/>
        <v>3769</v>
      </c>
    </row>
    <row r="17" spans="1:6">
      <c r="A17" s="3" t="s">
        <v>50</v>
      </c>
      <c r="B17" s="15">
        <v>7615</v>
      </c>
      <c r="E17" t="str">
        <f t="shared" si="0"/>
        <v>Punjab</v>
      </c>
      <c r="F17">
        <f t="shared" si="1"/>
        <v>7615</v>
      </c>
    </row>
    <row r="18" spans="1:6">
      <c r="A18" s="3" t="s">
        <v>18</v>
      </c>
      <c r="B18" s="15">
        <v>6992</v>
      </c>
      <c r="E18" t="str">
        <f t="shared" si="0"/>
        <v>Rajasthan</v>
      </c>
      <c r="F18">
        <f t="shared" si="1"/>
        <v>6992</v>
      </c>
    </row>
    <row r="19" spans="1:6">
      <c r="A19" s="3" t="s">
        <v>61</v>
      </c>
      <c r="B19" s="15">
        <v>2695</v>
      </c>
      <c r="E19" t="str">
        <f t="shared" si="0"/>
        <v>Sikkim</v>
      </c>
      <c r="F19">
        <f t="shared" si="1"/>
        <v>2695</v>
      </c>
    </row>
    <row r="20" spans="1:6">
      <c r="A20" s="3" t="s">
        <v>34</v>
      </c>
      <c r="B20" s="15">
        <v>2340</v>
      </c>
      <c r="E20" t="str">
        <f t="shared" si="0"/>
        <v>Tamil Nadu</v>
      </c>
      <c r="F20">
        <f t="shared" si="1"/>
        <v>2340</v>
      </c>
    </row>
    <row r="21" spans="1:6">
      <c r="A21" s="3" t="s">
        <v>38</v>
      </c>
      <c r="B21" s="15">
        <v>4089</v>
      </c>
      <c r="E21" t="str">
        <f t="shared" si="0"/>
        <v>Uttar Pradesh</v>
      </c>
      <c r="F21">
        <f t="shared" si="1"/>
        <v>4089</v>
      </c>
    </row>
    <row r="22" spans="1:6">
      <c r="A22" s="3" t="s">
        <v>22</v>
      </c>
      <c r="B22" s="15">
        <v>4496</v>
      </c>
      <c r="E22" t="str">
        <f t="shared" si="0"/>
        <v>West Bengal</v>
      </c>
      <c r="F22">
        <f t="shared" si="1"/>
        <v>4496</v>
      </c>
    </row>
    <row r="23" spans="1:6">
      <c r="A23" s="3" t="s">
        <v>941</v>
      </c>
      <c r="B23" s="15">
        <v>135165</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G15"/>
  <sheetViews>
    <sheetView workbookViewId="0">
      <selection activeCell="C11" sqref="C11"/>
    </sheetView>
  </sheetViews>
  <sheetFormatPr defaultRowHeight="15"/>
  <cols>
    <col min="1" max="2" width="13.140625" bestFit="1" customWidth="1"/>
    <col min="3" max="3" width="18.140625" bestFit="1" customWidth="1"/>
  </cols>
  <sheetData>
    <row r="9" spans="2:7">
      <c r="B9" s="2" t="s">
        <v>940</v>
      </c>
      <c r="C9" t="s">
        <v>944</v>
      </c>
      <c r="F9" t="s">
        <v>945</v>
      </c>
      <c r="G9" t="s">
        <v>946</v>
      </c>
    </row>
    <row r="10" spans="2:7">
      <c r="B10" s="3">
        <v>500</v>
      </c>
      <c r="C10" s="15">
        <v>2</v>
      </c>
      <c r="F10">
        <f>B10</f>
        <v>500</v>
      </c>
      <c r="G10">
        <f>GETPIVOTDATA("Employee",$B$9,"Target",500)</f>
        <v>2</v>
      </c>
    </row>
    <row r="11" spans="2:7">
      <c r="B11" s="3">
        <v>1000</v>
      </c>
      <c r="C11" s="15">
        <v>1</v>
      </c>
      <c r="F11">
        <f t="shared" ref="F11:F15" si="0">B11</f>
        <v>1000</v>
      </c>
      <c r="G11">
        <f>GETPIVOTDATA("Employee",$B$9,"Target",1000)</f>
        <v>1</v>
      </c>
    </row>
    <row r="12" spans="2:7">
      <c r="B12" s="3">
        <v>1500</v>
      </c>
      <c r="C12" s="15">
        <v>317</v>
      </c>
      <c r="F12">
        <f t="shared" si="0"/>
        <v>1500</v>
      </c>
      <c r="G12">
        <f>GETPIVOTDATA("Employee",$B$9,"Target",1500)</f>
        <v>317</v>
      </c>
    </row>
    <row r="13" spans="2:7">
      <c r="B13" s="3">
        <v>2500</v>
      </c>
      <c r="C13" s="15">
        <v>95</v>
      </c>
      <c r="F13">
        <f t="shared" si="0"/>
        <v>2500</v>
      </c>
      <c r="G13">
        <f>GETPIVOTDATA("Employee",$B$9,"Target",2500)</f>
        <v>95</v>
      </c>
    </row>
    <row r="14" spans="2:7">
      <c r="B14" s="3">
        <v>3000</v>
      </c>
      <c r="C14" s="15">
        <v>85</v>
      </c>
      <c r="F14">
        <f t="shared" si="0"/>
        <v>3000</v>
      </c>
      <c r="G14">
        <f>GETPIVOTDATA("Employee",$B$9,"Target",3000)</f>
        <v>85</v>
      </c>
    </row>
    <row r="15" spans="2:7">
      <c r="B15" s="3" t="s">
        <v>941</v>
      </c>
      <c r="C15" s="15">
        <v>500</v>
      </c>
      <c r="F15" t="str">
        <f t="shared" si="0"/>
        <v>Grand Total</v>
      </c>
      <c r="G15">
        <f>GETPIVOTDATA("Employee",$B$9)</f>
        <v>500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4:K20"/>
  <sheetViews>
    <sheetView workbookViewId="0">
      <selection activeCell="K7" sqref="K7"/>
    </sheetView>
  </sheetViews>
  <sheetFormatPr defaultRowHeight="15"/>
  <cols>
    <col min="1" max="1" width="13.140625" bestFit="1" customWidth="1"/>
    <col min="2" max="2" width="11.28515625" bestFit="1" customWidth="1"/>
    <col min="3" max="3" width="13.140625" bestFit="1" customWidth="1"/>
    <col min="4" max="4" width="11.28515625" bestFit="1" customWidth="1"/>
    <col min="5" max="5" width="12.5703125" bestFit="1" customWidth="1"/>
    <col min="6" max="12" width="16.28515625" bestFit="1" customWidth="1"/>
    <col min="13" max="13" width="11.28515625" bestFit="1" customWidth="1"/>
  </cols>
  <sheetData>
    <row r="4" spans="3:11">
      <c r="C4" s="2" t="s">
        <v>940</v>
      </c>
      <c r="D4" t="s">
        <v>943</v>
      </c>
      <c r="E4" t="s">
        <v>942</v>
      </c>
    </row>
    <row r="5" spans="3:11">
      <c r="C5" s="3" t="s">
        <v>917</v>
      </c>
      <c r="D5" s="15">
        <v>16846</v>
      </c>
      <c r="E5" s="15">
        <v>2801</v>
      </c>
    </row>
    <row r="6" spans="3:11">
      <c r="C6" s="3" t="s">
        <v>912</v>
      </c>
      <c r="D6" s="15">
        <v>13717</v>
      </c>
      <c r="E6" s="15">
        <v>1922</v>
      </c>
    </row>
    <row r="7" spans="3:11">
      <c r="C7" s="3" t="s">
        <v>924</v>
      </c>
      <c r="D7" s="15">
        <v>8752</v>
      </c>
      <c r="E7" s="15">
        <v>1639</v>
      </c>
    </row>
    <row r="8" spans="3:11">
      <c r="C8" s="3" t="s">
        <v>921</v>
      </c>
      <c r="D8" s="15">
        <v>17633</v>
      </c>
      <c r="E8" s="15">
        <v>-3261</v>
      </c>
    </row>
    <row r="9" spans="3:11">
      <c r="C9" s="3" t="s">
        <v>931</v>
      </c>
      <c r="D9" s="15">
        <v>8910</v>
      </c>
      <c r="E9" s="15">
        <v>-2381</v>
      </c>
    </row>
    <row r="10" spans="3:11">
      <c r="C10" s="3" t="s">
        <v>934</v>
      </c>
      <c r="D10" s="15">
        <v>5091</v>
      </c>
      <c r="E10" s="15">
        <v>-1216</v>
      </c>
      <c r="K10" s="12"/>
    </row>
    <row r="11" spans="3:11">
      <c r="C11" s="3" t="s">
        <v>927</v>
      </c>
      <c r="D11" s="15">
        <v>7337</v>
      </c>
      <c r="E11" s="15">
        <v>-1409</v>
      </c>
    </row>
    <row r="12" spans="3:11">
      <c r="C12" s="3" t="s">
        <v>907</v>
      </c>
      <c r="D12" s="15">
        <v>10565</v>
      </c>
      <c r="E12" s="15">
        <v>58</v>
      </c>
      <c r="K12" s="12"/>
    </row>
    <row r="13" spans="3:11">
      <c r="C13" s="3" t="s">
        <v>920</v>
      </c>
      <c r="D13" s="15">
        <v>12447</v>
      </c>
      <c r="E13" s="15">
        <v>-907</v>
      </c>
    </row>
    <row r="14" spans="3:11">
      <c r="C14" s="3" t="s">
        <v>918</v>
      </c>
      <c r="D14" s="15">
        <v>14637</v>
      </c>
      <c r="E14" s="15">
        <v>2831</v>
      </c>
    </row>
    <row r="15" spans="3:11">
      <c r="C15" s="3" t="s">
        <v>910</v>
      </c>
      <c r="D15" s="15">
        <v>11627</v>
      </c>
      <c r="E15" s="15">
        <v>3188</v>
      </c>
    </row>
    <row r="16" spans="3:11">
      <c r="C16" s="3" t="s">
        <v>929</v>
      </c>
      <c r="D16" s="15">
        <v>7603</v>
      </c>
      <c r="E16" s="15">
        <v>1540</v>
      </c>
    </row>
    <row r="17" spans="3:7">
      <c r="C17" s="3" t="s">
        <v>941</v>
      </c>
      <c r="D17" s="15">
        <v>135165</v>
      </c>
      <c r="E17" s="15">
        <v>4805</v>
      </c>
    </row>
    <row r="20" spans="3:7">
      <c r="G20" s="11"/>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C14"/>
  <sheetViews>
    <sheetView showGridLines="0" showRowColHeaders="0" tabSelected="1" zoomScaleNormal="100" workbookViewId="0">
      <selection activeCell="Q41" sqref="Q41"/>
    </sheetView>
  </sheetViews>
  <sheetFormatPr defaultRowHeight="15"/>
  <sheetData>
    <row r="14" spans="3:3">
      <c r="C14" s="10"/>
    </row>
  </sheetData>
  <pageMargins left="0.7" right="0.7" top="0.75" bottom="0.75" header="0.3" footer="0.3"/>
  <pageSetup orientation="portrait" r:id="rId1"/>
  <drawing r:id="rId2"/>
  <legacyDrawing r:id="rId3"/>
  <picture r:id="rId4"/>
  <extLst>
    <ext xmlns:x14="http://schemas.microsoft.com/office/spreadsheetml/2009/9/main" uri="{A8765BA9-456A-4dab-B4F3-ACF838C121DE}">
      <x14:slicerList>
        <x14:slicer r:id="rId5"/>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Data</vt:lpstr>
      <vt:lpstr>top 10 employee</vt:lpstr>
      <vt:lpstr>Trends in sales &amp; profit</vt:lpstr>
      <vt:lpstr>KPI</vt:lpstr>
      <vt:lpstr>KPI YOY</vt:lpstr>
      <vt:lpstr>state vs sale</vt:lpstr>
      <vt:lpstr>Employee &amp; targets</vt:lpstr>
      <vt:lpstr>seasonal trends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Anand Kumar</dc:creator>
  <cp:lastModifiedBy>Admin</cp:lastModifiedBy>
  <dcterms:created xsi:type="dcterms:W3CDTF">2022-12-08T07:42:56Z</dcterms:created>
  <dcterms:modified xsi:type="dcterms:W3CDTF">2024-07-31T13:52:54Z</dcterms:modified>
</cp:coreProperties>
</file>